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 activeTab="6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20" r:id="rId5"/>
    <sheet name="Lambayeque" sheetId="21" r:id="rId6"/>
    <sheet name="Piura" sheetId="27" r:id="rId7"/>
    <sheet name="Tumbes" sheetId="28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Norte!#REF!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Carátula!$A$1:$S$23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39" i="26" l="1"/>
  <c r="I139" i="26"/>
  <c r="E139" i="26"/>
  <c r="H139" i="26"/>
  <c r="D139" i="26"/>
  <c r="E126" i="26"/>
  <c r="F126" i="26"/>
  <c r="G126" i="26"/>
  <c r="H126" i="26"/>
  <c r="I126" i="26"/>
  <c r="J126" i="26"/>
  <c r="K126" i="26"/>
  <c r="L126" i="26"/>
  <c r="M126" i="26"/>
  <c r="E127" i="26"/>
  <c r="F127" i="26"/>
  <c r="G127" i="26"/>
  <c r="H127" i="26"/>
  <c r="I127" i="26"/>
  <c r="J127" i="26"/>
  <c r="K127" i="26"/>
  <c r="L127" i="26"/>
  <c r="M127" i="26"/>
  <c r="E128" i="26"/>
  <c r="F128" i="26"/>
  <c r="G128" i="26"/>
  <c r="H128" i="26"/>
  <c r="I128" i="26"/>
  <c r="J128" i="26"/>
  <c r="K128" i="26"/>
  <c r="L128" i="26"/>
  <c r="M128" i="26"/>
  <c r="E129" i="26"/>
  <c r="F129" i="26"/>
  <c r="G129" i="26"/>
  <c r="H129" i="26"/>
  <c r="I129" i="26"/>
  <c r="J129" i="26"/>
  <c r="K129" i="26"/>
  <c r="L129" i="26"/>
  <c r="M129" i="26"/>
  <c r="D129" i="26"/>
  <c r="D128" i="26"/>
  <c r="D127" i="26"/>
  <c r="D126" i="26"/>
  <c r="D130" i="26" s="1"/>
  <c r="M54" i="26"/>
  <c r="K54" i="26"/>
  <c r="H63" i="26"/>
  <c r="F63" i="26"/>
  <c r="M43" i="26"/>
  <c r="J43" i="26"/>
  <c r="I43" i="26"/>
  <c r="H43" i="26"/>
  <c r="G43" i="26"/>
  <c r="F43" i="26"/>
  <c r="E43" i="26"/>
  <c r="E42" i="26"/>
  <c r="G85" i="27"/>
  <c r="G85" i="21"/>
  <c r="G85" i="20"/>
  <c r="G85" i="18"/>
  <c r="I3" i="21"/>
  <c r="I3" i="20"/>
  <c r="G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110" i="28" s="1"/>
  <c r="N85" i="28"/>
  <c r="M85" i="28"/>
  <c r="L85" i="28"/>
  <c r="K85" i="28"/>
  <c r="J85" i="28"/>
  <c r="I85" i="28"/>
  <c r="H85" i="28"/>
  <c r="G85" i="28"/>
  <c r="F85" i="28"/>
  <c r="E85" i="28"/>
  <c r="C60" i="28"/>
  <c r="G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N85" i="27"/>
  <c r="M85" i="27"/>
  <c r="L85" i="27"/>
  <c r="C60" i="27" s="1"/>
  <c r="K85" i="27"/>
  <c r="J85" i="27"/>
  <c r="I85" i="27"/>
  <c r="H85" i="27"/>
  <c r="F85" i="27"/>
  <c r="E85" i="27"/>
  <c r="G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110" i="21" s="1"/>
  <c r="N85" i="21"/>
  <c r="M85" i="21"/>
  <c r="L85" i="21"/>
  <c r="C60" i="21" s="1"/>
  <c r="K85" i="21"/>
  <c r="J85" i="21"/>
  <c r="I85" i="21"/>
  <c r="H85" i="21"/>
  <c r="F85" i="21"/>
  <c r="E85" i="21"/>
  <c r="G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N85" i="20"/>
  <c r="M85" i="20"/>
  <c r="L85" i="20"/>
  <c r="C60" i="20" s="1"/>
  <c r="K85" i="20"/>
  <c r="J85" i="20"/>
  <c r="I85" i="20"/>
  <c r="H85" i="20"/>
  <c r="F85" i="20"/>
  <c r="E85" i="20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N85" i="18"/>
  <c r="M85" i="18"/>
  <c r="L85" i="18"/>
  <c r="G110" i="18"/>
  <c r="I85" i="26"/>
  <c r="H85" i="26"/>
  <c r="G85" i="26"/>
  <c r="F85" i="26"/>
  <c r="E85" i="26"/>
  <c r="D85" i="26"/>
  <c r="I84" i="26"/>
  <c r="H84" i="26"/>
  <c r="G84" i="26"/>
  <c r="F84" i="26"/>
  <c r="E84" i="26"/>
  <c r="D84" i="26"/>
  <c r="I83" i="26"/>
  <c r="H83" i="26"/>
  <c r="G83" i="26"/>
  <c r="F83" i="26"/>
  <c r="E83" i="26"/>
  <c r="D83" i="26"/>
  <c r="I82" i="26"/>
  <c r="H82" i="26"/>
  <c r="G82" i="26"/>
  <c r="F82" i="26"/>
  <c r="E82" i="26"/>
  <c r="D82" i="26"/>
  <c r="I81" i="26"/>
  <c r="H81" i="26"/>
  <c r="G81" i="26"/>
  <c r="F81" i="26"/>
  <c r="E81" i="26"/>
  <c r="D81" i="26"/>
  <c r="I80" i="26"/>
  <c r="H80" i="26"/>
  <c r="G80" i="26"/>
  <c r="F80" i="26"/>
  <c r="E80" i="26"/>
  <c r="D80" i="26"/>
  <c r="I79" i="26"/>
  <c r="H79" i="26"/>
  <c r="G79" i="26"/>
  <c r="F79" i="26"/>
  <c r="E79" i="26"/>
  <c r="D79" i="26"/>
  <c r="I78" i="26"/>
  <c r="H78" i="26"/>
  <c r="G78" i="26"/>
  <c r="F78" i="26"/>
  <c r="E78" i="26"/>
  <c r="D78" i="26"/>
  <c r="I77" i="26"/>
  <c r="H77" i="26"/>
  <c r="G77" i="26"/>
  <c r="F77" i="26"/>
  <c r="E77" i="26"/>
  <c r="D77" i="26"/>
  <c r="I76" i="26"/>
  <c r="H76" i="26"/>
  <c r="G76" i="26"/>
  <c r="F76" i="26"/>
  <c r="E76" i="26"/>
  <c r="D76" i="26"/>
  <c r="I51" i="21"/>
  <c r="H51" i="21"/>
  <c r="G51" i="21"/>
  <c r="F51" i="21"/>
  <c r="E51" i="21"/>
  <c r="D51" i="21"/>
  <c r="M50" i="21"/>
  <c r="L50" i="21"/>
  <c r="K50" i="21"/>
  <c r="M49" i="21"/>
  <c r="L49" i="21"/>
  <c r="K49" i="21"/>
  <c r="M48" i="21"/>
  <c r="L48" i="21"/>
  <c r="K48" i="21"/>
  <c r="M47" i="21"/>
  <c r="L47" i="21"/>
  <c r="K47" i="21"/>
  <c r="M46" i="21"/>
  <c r="L46" i="21"/>
  <c r="K46" i="21"/>
  <c r="M45" i="21"/>
  <c r="L45" i="21"/>
  <c r="K45" i="21"/>
  <c r="M44" i="21"/>
  <c r="L44" i="21"/>
  <c r="K44" i="21"/>
  <c r="M43" i="21"/>
  <c r="L43" i="21"/>
  <c r="K43" i="21"/>
  <c r="M42" i="21"/>
  <c r="L42" i="21"/>
  <c r="K42" i="21"/>
  <c r="M41" i="21"/>
  <c r="L41" i="21"/>
  <c r="K41" i="21"/>
  <c r="M26" i="21"/>
  <c r="J26" i="21"/>
  <c r="I26" i="21"/>
  <c r="H26" i="21"/>
  <c r="G26" i="21"/>
  <c r="F26" i="21"/>
  <c r="E26" i="21"/>
  <c r="L25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B4" i="21"/>
  <c r="B3" i="21"/>
  <c r="L25" i="26"/>
  <c r="K25" i="26"/>
  <c r="L20" i="26"/>
  <c r="K20" i="26"/>
  <c r="I51" i="28"/>
  <c r="H51" i="28"/>
  <c r="G51" i="28"/>
  <c r="F51" i="28"/>
  <c r="E51" i="28"/>
  <c r="D51" i="28"/>
  <c r="M50" i="28"/>
  <c r="L50" i="28"/>
  <c r="K50" i="28"/>
  <c r="M49" i="28"/>
  <c r="L49" i="28"/>
  <c r="K49" i="28"/>
  <c r="M48" i="28"/>
  <c r="L48" i="28"/>
  <c r="K48" i="28"/>
  <c r="M47" i="28"/>
  <c r="L47" i="28"/>
  <c r="K47" i="28"/>
  <c r="M46" i="28"/>
  <c r="L46" i="28"/>
  <c r="K46" i="28"/>
  <c r="M45" i="28"/>
  <c r="L45" i="28"/>
  <c r="K45" i="28"/>
  <c r="M44" i="28"/>
  <c r="L44" i="28"/>
  <c r="K44" i="28"/>
  <c r="M43" i="28"/>
  <c r="L43" i="28"/>
  <c r="K43" i="28"/>
  <c r="M42" i="28"/>
  <c r="L42" i="28"/>
  <c r="K42" i="28"/>
  <c r="M41" i="28"/>
  <c r="L41" i="28"/>
  <c r="L51" i="28" s="1"/>
  <c r="K41" i="28"/>
  <c r="I51" i="27"/>
  <c r="H51" i="27"/>
  <c r="G51" i="27"/>
  <c r="F51" i="27"/>
  <c r="E51" i="27"/>
  <c r="D51" i="27"/>
  <c r="M50" i="27"/>
  <c r="L50" i="27"/>
  <c r="K50" i="27"/>
  <c r="M49" i="27"/>
  <c r="L49" i="27"/>
  <c r="K49" i="27"/>
  <c r="M48" i="27"/>
  <c r="L48" i="27"/>
  <c r="K48" i="27"/>
  <c r="M47" i="27"/>
  <c r="L47" i="27"/>
  <c r="K47" i="27"/>
  <c r="M46" i="27"/>
  <c r="L46" i="27"/>
  <c r="K46" i="27"/>
  <c r="M45" i="27"/>
  <c r="L45" i="27"/>
  <c r="K45" i="27"/>
  <c r="M44" i="27"/>
  <c r="L44" i="27"/>
  <c r="K44" i="27"/>
  <c r="M43" i="27"/>
  <c r="L43" i="27"/>
  <c r="K43" i="27"/>
  <c r="M42" i="27"/>
  <c r="L42" i="27"/>
  <c r="K42" i="27"/>
  <c r="M41" i="27"/>
  <c r="M51" i="27" s="1"/>
  <c r="L41" i="27"/>
  <c r="K41" i="27"/>
  <c r="I51" i="20"/>
  <c r="H51" i="20"/>
  <c r="G51" i="20"/>
  <c r="F51" i="20"/>
  <c r="E51" i="20"/>
  <c r="D51" i="20"/>
  <c r="M50" i="20"/>
  <c r="L50" i="20"/>
  <c r="K50" i="20"/>
  <c r="M49" i="20"/>
  <c r="L49" i="20"/>
  <c r="K49" i="20"/>
  <c r="M48" i="20"/>
  <c r="L48" i="20"/>
  <c r="K48" i="20"/>
  <c r="M47" i="20"/>
  <c r="L47" i="20"/>
  <c r="K47" i="20"/>
  <c r="M46" i="20"/>
  <c r="L46" i="20"/>
  <c r="K46" i="20"/>
  <c r="M45" i="20"/>
  <c r="L45" i="20"/>
  <c r="K45" i="20"/>
  <c r="M44" i="20"/>
  <c r="L44" i="20"/>
  <c r="K44" i="20"/>
  <c r="M43" i="20"/>
  <c r="L43" i="20"/>
  <c r="K43" i="20"/>
  <c r="M42" i="20"/>
  <c r="L42" i="20"/>
  <c r="K42" i="20"/>
  <c r="M41" i="20"/>
  <c r="L41" i="20"/>
  <c r="K41" i="20"/>
  <c r="F51" i="18"/>
  <c r="E51" i="18"/>
  <c r="D51" i="18"/>
  <c r="G51" i="18"/>
  <c r="H51" i="18"/>
  <c r="I51" i="18"/>
  <c r="M41" i="18"/>
  <c r="L41" i="18"/>
  <c r="K41" i="18"/>
  <c r="L25" i="28"/>
  <c r="K25" i="28"/>
  <c r="L130" i="26" l="1"/>
  <c r="L139" i="26"/>
  <c r="M130" i="26"/>
  <c r="F139" i="26"/>
  <c r="J139" i="26"/>
  <c r="H86" i="26"/>
  <c r="G139" i="26"/>
  <c r="K139" i="26"/>
  <c r="E110" i="20"/>
  <c r="F92" i="20" s="1"/>
  <c r="F110" i="28"/>
  <c r="F108" i="28"/>
  <c r="F106" i="28"/>
  <c r="F104" i="28"/>
  <c r="F102" i="28"/>
  <c r="F100" i="28"/>
  <c r="F98" i="28"/>
  <c r="F96" i="28"/>
  <c r="F94" i="28"/>
  <c r="F92" i="28"/>
  <c r="F90" i="28"/>
  <c r="F109" i="28"/>
  <c r="F107" i="28"/>
  <c r="F105" i="28"/>
  <c r="F103" i="28"/>
  <c r="F101" i="28"/>
  <c r="F99" i="28"/>
  <c r="F97" i="28"/>
  <c r="F95" i="28"/>
  <c r="F93" i="28"/>
  <c r="F91" i="28"/>
  <c r="E110" i="27"/>
  <c r="F104" i="27" s="1"/>
  <c r="F110" i="21"/>
  <c r="F108" i="21"/>
  <c r="F106" i="21"/>
  <c r="F104" i="21"/>
  <c r="F102" i="21"/>
  <c r="F100" i="21"/>
  <c r="F98" i="21"/>
  <c r="F96" i="21"/>
  <c r="F94" i="21"/>
  <c r="F92" i="21"/>
  <c r="F90" i="21"/>
  <c r="F109" i="21"/>
  <c r="F107" i="21"/>
  <c r="F105" i="21"/>
  <c r="F103" i="21"/>
  <c r="F101" i="21"/>
  <c r="F99" i="21"/>
  <c r="F97" i="21"/>
  <c r="F95" i="21"/>
  <c r="F93" i="21"/>
  <c r="F91" i="21"/>
  <c r="E110" i="18"/>
  <c r="F110" i="18" s="1"/>
  <c r="F86" i="26"/>
  <c r="L85" i="26"/>
  <c r="G86" i="26"/>
  <c r="E86" i="26"/>
  <c r="I86" i="26"/>
  <c r="K85" i="26"/>
  <c r="L26" i="21"/>
  <c r="L51" i="21"/>
  <c r="M51" i="21"/>
  <c r="K51" i="21"/>
  <c r="N49" i="21" s="1"/>
  <c r="N19" i="21"/>
  <c r="N50" i="21"/>
  <c r="N48" i="21"/>
  <c r="N44" i="21"/>
  <c r="N43" i="21"/>
  <c r="N24" i="21"/>
  <c r="K26" i="21"/>
  <c r="G29" i="21" s="1"/>
  <c r="D86" i="26"/>
  <c r="M85" i="26"/>
  <c r="M51" i="28"/>
  <c r="K51" i="28"/>
  <c r="K51" i="27"/>
  <c r="N48" i="27" s="1"/>
  <c r="L51" i="27"/>
  <c r="K51" i="20"/>
  <c r="N49" i="20" s="1"/>
  <c r="M51" i="20"/>
  <c r="L51" i="20"/>
  <c r="N50" i="28"/>
  <c r="N49" i="28"/>
  <c r="N48" i="28"/>
  <c r="N47" i="28"/>
  <c r="N46" i="28"/>
  <c r="N45" i="28"/>
  <c r="N44" i="28"/>
  <c r="N43" i="28"/>
  <c r="N42" i="28"/>
  <c r="N41" i="28"/>
  <c r="C35" i="28"/>
  <c r="N51" i="28"/>
  <c r="N50" i="27"/>
  <c r="N49" i="27"/>
  <c r="N42" i="27"/>
  <c r="N41" i="27"/>
  <c r="N48" i="20"/>
  <c r="N47" i="20"/>
  <c r="N46" i="20"/>
  <c r="N43" i="20"/>
  <c r="N42" i="20"/>
  <c r="C35" i="20"/>
  <c r="L24" i="27"/>
  <c r="K24" i="27"/>
  <c r="L24" i="18"/>
  <c r="K24" i="18"/>
  <c r="L23" i="20"/>
  <c r="K23" i="20"/>
  <c r="L22" i="20"/>
  <c r="K22" i="20"/>
  <c r="F98" i="27" l="1"/>
  <c r="F97" i="20"/>
  <c r="F105" i="20"/>
  <c r="F106" i="20"/>
  <c r="F110" i="20"/>
  <c r="F104" i="20"/>
  <c r="F102" i="20"/>
  <c r="F91" i="20"/>
  <c r="F100" i="20"/>
  <c r="F93" i="20"/>
  <c r="F103" i="20"/>
  <c r="F98" i="20"/>
  <c r="F101" i="20"/>
  <c r="F95" i="20"/>
  <c r="F109" i="20"/>
  <c r="F96" i="20"/>
  <c r="F90" i="20"/>
  <c r="F94" i="20"/>
  <c r="F107" i="20"/>
  <c r="F99" i="20"/>
  <c r="F108" i="20"/>
  <c r="F110" i="27"/>
  <c r="F109" i="27"/>
  <c r="F107" i="27"/>
  <c r="F105" i="27"/>
  <c r="F103" i="27"/>
  <c r="F101" i="27"/>
  <c r="F99" i="27"/>
  <c r="F97" i="27"/>
  <c r="F95" i="27"/>
  <c r="F93" i="27"/>
  <c r="F91" i="27"/>
  <c r="F94" i="27"/>
  <c r="F100" i="27"/>
  <c r="F106" i="27"/>
  <c r="F90" i="27"/>
  <c r="F96" i="27"/>
  <c r="F102" i="27"/>
  <c r="F108" i="27"/>
  <c r="F92" i="27"/>
  <c r="F105" i="18"/>
  <c r="F96" i="18"/>
  <c r="F99" i="18"/>
  <c r="F102" i="18"/>
  <c r="F101" i="18"/>
  <c r="F108" i="18"/>
  <c r="F92" i="18"/>
  <c r="F95" i="18"/>
  <c r="F98" i="18"/>
  <c r="F97" i="18"/>
  <c r="F104" i="18"/>
  <c r="F107" i="18"/>
  <c r="F91" i="18"/>
  <c r="F94" i="18"/>
  <c r="F109" i="18"/>
  <c r="F93" i="18"/>
  <c r="F100" i="18"/>
  <c r="F103" i="18"/>
  <c r="F106" i="18"/>
  <c r="F90" i="18"/>
  <c r="C35" i="21"/>
  <c r="N46" i="21"/>
  <c r="N51" i="21"/>
  <c r="N42" i="21"/>
  <c r="N47" i="21"/>
  <c r="N41" i="21"/>
  <c r="N45" i="21"/>
  <c r="N16" i="21"/>
  <c r="N26" i="21"/>
  <c r="N25" i="21"/>
  <c r="N21" i="21"/>
  <c r="N17" i="21"/>
  <c r="E29" i="21"/>
  <c r="C8" i="21" s="1"/>
  <c r="N22" i="21"/>
  <c r="N18" i="21"/>
  <c r="N20" i="21"/>
  <c r="N15" i="21"/>
  <c r="I29" i="21"/>
  <c r="N23" i="21"/>
  <c r="N45" i="27"/>
  <c r="N46" i="27"/>
  <c r="N51" i="27"/>
  <c r="N43" i="27"/>
  <c r="N47" i="27"/>
  <c r="C35" i="27"/>
  <c r="N44" i="27"/>
  <c r="N51" i="20"/>
  <c r="N44" i="20"/>
  <c r="N50" i="20"/>
  <c r="N41" i="20"/>
  <c r="N45" i="20"/>
  <c r="M26" i="28"/>
  <c r="J26" i="28"/>
  <c r="I26" i="28"/>
  <c r="H26" i="28"/>
  <c r="G26" i="28"/>
  <c r="F26" i="28"/>
  <c r="E26" i="28"/>
  <c r="L24" i="28"/>
  <c r="K24" i="28"/>
  <c r="L23" i="28"/>
  <c r="K23" i="28"/>
  <c r="L22" i="28"/>
  <c r="K22" i="28"/>
  <c r="L21" i="28"/>
  <c r="K21" i="28"/>
  <c r="L20" i="28"/>
  <c r="K20" i="28"/>
  <c r="L19" i="28"/>
  <c r="K19" i="28"/>
  <c r="L18" i="28"/>
  <c r="K18" i="28"/>
  <c r="L17" i="28"/>
  <c r="K17" i="28"/>
  <c r="L16" i="28"/>
  <c r="K16" i="28"/>
  <c r="L15" i="28"/>
  <c r="K15" i="28"/>
  <c r="M26" i="27"/>
  <c r="J26" i="27"/>
  <c r="I26" i="27"/>
  <c r="H26" i="27"/>
  <c r="G26" i="27"/>
  <c r="F26" i="27"/>
  <c r="E26" i="27"/>
  <c r="L25" i="27"/>
  <c r="K25" i="27"/>
  <c r="L23" i="27"/>
  <c r="K23" i="27"/>
  <c r="L22" i="27"/>
  <c r="K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K26" i="27" s="1"/>
  <c r="N24" i="27" s="1"/>
  <c r="M26" i="20"/>
  <c r="J26" i="20"/>
  <c r="I26" i="20"/>
  <c r="H26" i="20"/>
  <c r="G26" i="20"/>
  <c r="F26" i="20"/>
  <c r="E26" i="20"/>
  <c r="L25" i="20"/>
  <c r="K25" i="20"/>
  <c r="L24" i="20"/>
  <c r="K24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K29" i="21" l="1"/>
  <c r="K26" i="28"/>
  <c r="L26" i="28"/>
  <c r="L26" i="27"/>
  <c r="K26" i="20"/>
  <c r="N22" i="20" s="1"/>
  <c r="N23" i="20"/>
  <c r="L26" i="20"/>
  <c r="N26" i="28"/>
  <c r="N18" i="28"/>
  <c r="N17" i="27"/>
  <c r="N21" i="27"/>
  <c r="E29" i="27"/>
  <c r="I29" i="27"/>
  <c r="K29" i="27" s="1"/>
  <c r="N26" i="27"/>
  <c r="N23" i="27"/>
  <c r="N19" i="27"/>
  <c r="N15" i="27"/>
  <c r="N16" i="27"/>
  <c r="N18" i="27"/>
  <c r="N20" i="27"/>
  <c r="N22" i="27"/>
  <c r="N25" i="27"/>
  <c r="G29" i="27"/>
  <c r="N24" i="20"/>
  <c r="N19" i="20"/>
  <c r="M40" i="26"/>
  <c r="M41" i="26"/>
  <c r="J40" i="26"/>
  <c r="I40" i="26"/>
  <c r="H40" i="26"/>
  <c r="G40" i="26"/>
  <c r="J41" i="26"/>
  <c r="I41" i="26"/>
  <c r="H41" i="26"/>
  <c r="G41" i="26"/>
  <c r="F40" i="26"/>
  <c r="E40" i="26"/>
  <c r="F41" i="26"/>
  <c r="E41" i="26"/>
  <c r="K85" i="18"/>
  <c r="J85" i="18"/>
  <c r="I85" i="18"/>
  <c r="H85" i="18"/>
  <c r="F85" i="18"/>
  <c r="E85" i="18"/>
  <c r="G55" i="26" l="1"/>
  <c r="G60" i="26"/>
  <c r="L43" i="26"/>
  <c r="N16" i="28"/>
  <c r="N25" i="28"/>
  <c r="E29" i="28"/>
  <c r="N21" i="28"/>
  <c r="N19" i="28"/>
  <c r="G29" i="28"/>
  <c r="N24" i="28"/>
  <c r="N17" i="28"/>
  <c r="N23" i="28"/>
  <c r="N20" i="28"/>
  <c r="I29" i="28"/>
  <c r="N15" i="28"/>
  <c r="N22" i="28"/>
  <c r="J130" i="26"/>
  <c r="E130" i="26"/>
  <c r="C8" i="27"/>
  <c r="I29" i="20"/>
  <c r="K29" i="20" s="1"/>
  <c r="E29" i="20"/>
  <c r="N18" i="20"/>
  <c r="N25" i="20"/>
  <c r="N26" i="20"/>
  <c r="C8" i="20"/>
  <c r="N20" i="20"/>
  <c r="N21" i="20"/>
  <c r="G29" i="20"/>
  <c r="N16" i="20"/>
  <c r="N17" i="20"/>
  <c r="N15" i="20"/>
  <c r="K41" i="26"/>
  <c r="K29" i="28"/>
  <c r="L40" i="26"/>
  <c r="K130" i="26"/>
  <c r="F130" i="26"/>
  <c r="H130" i="26"/>
  <c r="G130" i="26"/>
  <c r="I130" i="26"/>
  <c r="L41" i="26"/>
  <c r="K40" i="26"/>
  <c r="K43" i="26"/>
  <c r="C8" i="28" l="1"/>
  <c r="K120" i="26"/>
  <c r="J120" i="26"/>
  <c r="I120" i="26"/>
  <c r="H120" i="26"/>
  <c r="G120" i="26"/>
  <c r="F120" i="26"/>
  <c r="E120" i="26"/>
  <c r="L119" i="26"/>
  <c r="L118" i="26"/>
  <c r="L117" i="26"/>
  <c r="L116" i="26"/>
  <c r="L115" i="26"/>
  <c r="L114" i="26"/>
  <c r="L113" i="26"/>
  <c r="L112" i="26"/>
  <c r="L111" i="26"/>
  <c r="L110" i="26"/>
  <c r="L109" i="26"/>
  <c r="L108" i="26"/>
  <c r="L107" i="26"/>
  <c r="L106" i="26"/>
  <c r="L105" i="26"/>
  <c r="L104" i="26"/>
  <c r="L103" i="26"/>
  <c r="L102" i="26"/>
  <c r="L101" i="26"/>
  <c r="L100" i="26"/>
  <c r="I3" i="26" l="1"/>
  <c r="N120" i="26"/>
  <c r="B4" i="26"/>
  <c r="B4" i="28"/>
  <c r="I3" i="28"/>
  <c r="B3" i="28"/>
  <c r="B4" i="27"/>
  <c r="I3" i="27"/>
  <c r="B3" i="27"/>
  <c r="B4" i="20"/>
  <c r="B3" i="20"/>
  <c r="I3" i="18"/>
  <c r="B4" i="18"/>
  <c r="L43" i="18"/>
  <c r="L44" i="18"/>
  <c r="L45" i="18"/>
  <c r="L46" i="18"/>
  <c r="L47" i="18"/>
  <c r="L48" i="18"/>
  <c r="L49" i="18"/>
  <c r="L50" i="18"/>
  <c r="L42" i="18"/>
  <c r="K43" i="18"/>
  <c r="M43" i="18"/>
  <c r="K44" i="18"/>
  <c r="M44" i="18"/>
  <c r="K45" i="18"/>
  <c r="M45" i="18"/>
  <c r="K46" i="18"/>
  <c r="M46" i="18"/>
  <c r="K47" i="18"/>
  <c r="M47" i="18"/>
  <c r="K48" i="18"/>
  <c r="M48" i="18"/>
  <c r="K49" i="18"/>
  <c r="M49" i="18"/>
  <c r="K50" i="18"/>
  <c r="M50" i="18"/>
  <c r="M42" i="18"/>
  <c r="K42" i="18"/>
  <c r="K51" i="18" l="1"/>
  <c r="M51" i="18"/>
  <c r="L51" i="18"/>
  <c r="K80" i="26"/>
  <c r="L82" i="26"/>
  <c r="K77" i="26"/>
  <c r="L76" i="26"/>
  <c r="L78" i="26"/>
  <c r="K79" i="26"/>
  <c r="L80" i="26"/>
  <c r="K81" i="26"/>
  <c r="L84" i="26"/>
  <c r="M77" i="26"/>
  <c r="K78" i="26"/>
  <c r="M79" i="26"/>
  <c r="M81" i="26"/>
  <c r="K82" i="26"/>
  <c r="K84" i="26"/>
  <c r="O85" i="26" s="1"/>
  <c r="K83" i="26"/>
  <c r="M83" i="26"/>
  <c r="M76" i="26"/>
  <c r="M78" i="26"/>
  <c r="L79" i="26"/>
  <c r="M80" i="26"/>
  <c r="L81" i="26"/>
  <c r="M82" i="26"/>
  <c r="L83" i="26"/>
  <c r="M84" i="26"/>
  <c r="L120" i="26"/>
  <c r="K76" i="26"/>
  <c r="L77" i="26"/>
  <c r="N41" i="18"/>
  <c r="K86" i="26" l="1"/>
  <c r="N85" i="26" s="1"/>
  <c r="M86" i="26"/>
  <c r="L86" i="26"/>
  <c r="H89" i="26" s="1"/>
  <c r="N46" i="18"/>
  <c r="C35" i="18"/>
  <c r="O81" i="26"/>
  <c r="O84" i="26"/>
  <c r="O80" i="26"/>
  <c r="O82" i="26"/>
  <c r="O83" i="26"/>
  <c r="O79" i="26"/>
  <c r="M120" i="26"/>
  <c r="M103" i="26"/>
  <c r="M119" i="26"/>
  <c r="M113" i="26"/>
  <c r="M110" i="26"/>
  <c r="M104" i="26"/>
  <c r="M107" i="26"/>
  <c r="M101" i="26"/>
  <c r="M117" i="26"/>
  <c r="M114" i="26"/>
  <c r="M108" i="26"/>
  <c r="M111" i="26"/>
  <c r="M105" i="26"/>
  <c r="M102" i="26"/>
  <c r="M118" i="26"/>
  <c r="M112" i="26"/>
  <c r="M115" i="26"/>
  <c r="M109" i="26"/>
  <c r="M106" i="26"/>
  <c r="M100" i="26"/>
  <c r="C95" i="26" s="1"/>
  <c r="M116" i="26"/>
  <c r="N45" i="18"/>
  <c r="N44" i="18"/>
  <c r="N49" i="18"/>
  <c r="N48" i="18"/>
  <c r="N43" i="18"/>
  <c r="N51" i="18"/>
  <c r="N42" i="18"/>
  <c r="N47" i="18"/>
  <c r="N50" i="18"/>
  <c r="N76" i="26" l="1"/>
  <c r="C70" i="26"/>
  <c r="E89" i="26"/>
  <c r="C60" i="18"/>
  <c r="N86" i="26"/>
  <c r="N77" i="26"/>
  <c r="N83" i="26"/>
  <c r="N84" i="26"/>
  <c r="N80" i="26"/>
  <c r="N78" i="26"/>
  <c r="N79" i="26"/>
  <c r="N81" i="26"/>
  <c r="N82" i="26"/>
  <c r="G58" i="26" l="1"/>
  <c r="G51" i="26"/>
  <c r="G50" i="26"/>
  <c r="G54" i="26"/>
  <c r="G53" i="26"/>
  <c r="G62" i="26"/>
  <c r="G57" i="26"/>
  <c r="G59" i="26"/>
  <c r="G61" i="26"/>
  <c r="G56" i="26"/>
  <c r="G63" i="26"/>
  <c r="G52" i="26"/>
  <c r="L23" i="26"/>
  <c r="K23" i="26"/>
  <c r="L24" i="26"/>
  <c r="K24" i="26"/>
  <c r="L19" i="26"/>
  <c r="K19" i="26"/>
  <c r="L18" i="26"/>
  <c r="K18" i="26"/>
  <c r="M28" i="26"/>
  <c r="M32" i="26" s="1"/>
  <c r="J28" i="26"/>
  <c r="I28" i="26"/>
  <c r="H28" i="26"/>
  <c r="G28" i="26"/>
  <c r="F28" i="26"/>
  <c r="E28" i="26"/>
  <c r="L15" i="26"/>
  <c r="K15" i="26"/>
  <c r="L17" i="26"/>
  <c r="K17" i="26"/>
  <c r="L26" i="26"/>
  <c r="K26" i="26"/>
  <c r="L27" i="26"/>
  <c r="K27" i="26"/>
  <c r="L16" i="26"/>
  <c r="K16" i="26"/>
  <c r="L22" i="26"/>
  <c r="K22" i="26"/>
  <c r="L21" i="26"/>
  <c r="K21" i="26"/>
  <c r="B3" i="26"/>
  <c r="K21" i="18"/>
  <c r="L21" i="18"/>
  <c r="K15" i="18"/>
  <c r="L15" i="18"/>
  <c r="K22" i="18"/>
  <c r="L22" i="18"/>
  <c r="K20" i="18"/>
  <c r="L20" i="18"/>
  <c r="K23" i="18"/>
  <c r="L23" i="18"/>
  <c r="K18" i="18"/>
  <c r="L18" i="18"/>
  <c r="K16" i="18"/>
  <c r="L16" i="18"/>
  <c r="K19" i="18"/>
  <c r="L19" i="18"/>
  <c r="K17" i="18"/>
  <c r="L17" i="18"/>
  <c r="B3" i="18"/>
  <c r="M26" i="18"/>
  <c r="M42" i="26" s="1"/>
  <c r="J26" i="18"/>
  <c r="J42" i="26" s="1"/>
  <c r="I26" i="18"/>
  <c r="I42" i="26" s="1"/>
  <c r="H26" i="18"/>
  <c r="H42" i="26" s="1"/>
  <c r="G26" i="18"/>
  <c r="G42" i="26" s="1"/>
  <c r="F26" i="18"/>
  <c r="F42" i="26" s="1"/>
  <c r="E26" i="18"/>
  <c r="L25" i="18"/>
  <c r="K25" i="18"/>
  <c r="L42" i="26" l="1"/>
  <c r="K42" i="26"/>
  <c r="F44" i="26"/>
  <c r="J44" i="26"/>
  <c r="H44" i="26"/>
  <c r="M44" i="26"/>
  <c r="I44" i="26"/>
  <c r="E44" i="26"/>
  <c r="G44" i="26"/>
  <c r="L28" i="26"/>
  <c r="K28" i="26"/>
  <c r="K26" i="18"/>
  <c r="L26" i="18"/>
  <c r="N23" i="18" l="1"/>
  <c r="N24" i="18"/>
  <c r="K44" i="26"/>
  <c r="L32" i="26"/>
  <c r="I29" i="26"/>
  <c r="K32" i="26"/>
  <c r="N20" i="18"/>
  <c r="N19" i="18"/>
  <c r="N22" i="18"/>
  <c r="N17" i="18"/>
  <c r="N18" i="18"/>
  <c r="N26" i="18"/>
  <c r="N25" i="18"/>
  <c r="N16" i="18"/>
  <c r="N21" i="18"/>
  <c r="N15" i="18"/>
  <c r="I29" i="18"/>
  <c r="E29" i="26"/>
  <c r="G29" i="26"/>
  <c r="G29" i="18"/>
  <c r="E29" i="18"/>
  <c r="C8" i="26" l="1"/>
  <c r="C8" i="18"/>
  <c r="K29" i="18"/>
  <c r="L44" i="26"/>
  <c r="K29" i="26"/>
  <c r="L51" i="26" l="1"/>
  <c r="L52" i="26"/>
  <c r="L54" i="26"/>
  <c r="L50" i="26"/>
  <c r="L53" i="26"/>
</calcChain>
</file>

<file path=xl/sharedStrings.xml><?xml version="1.0" encoding="utf-8"?>
<sst xmlns="http://schemas.openxmlformats.org/spreadsheetml/2006/main" count="647" uniqueCount="153">
  <si>
    <t>Índice</t>
  </si>
  <si>
    <t>Salud</t>
  </si>
  <si>
    <t>Otros</t>
  </si>
  <si>
    <t>Región</t>
  </si>
  <si>
    <t>Elaboración: CIE-PERUCÁMARAS</t>
  </si>
  <si>
    <t>(Millones de S/)</t>
  </si>
  <si>
    <t>SECTOR</t>
  </si>
  <si>
    <t>GOB. NACIONAL</t>
  </si>
  <si>
    <t>GOB. REGIONAL</t>
  </si>
  <si>
    <t>GOB. LOCAL</t>
  </si>
  <si>
    <t>TOTAL</t>
  </si>
  <si>
    <t>BENEFICIARIOS DIRECTOS</t>
  </si>
  <si>
    <t>Millones S/</t>
  </si>
  <si>
    <t>N° Proyectos</t>
  </si>
  <si>
    <t>Comercio</t>
  </si>
  <si>
    <t>Educación</t>
  </si>
  <si>
    <t>Esparcimiento</t>
  </si>
  <si>
    <t>Saneamiento</t>
  </si>
  <si>
    <t>Transporte</t>
  </si>
  <si>
    <t>Total</t>
  </si>
  <si>
    <t>Cultura</t>
  </si>
  <si>
    <t>Seguridad</t>
  </si>
  <si>
    <t>%</t>
  </si>
  <si>
    <t>(En millones de Soles)</t>
  </si>
  <si>
    <t>(Millones de Soles)</t>
  </si>
  <si>
    <t>Inversión Ejecutada en Obras por Impuestos por Región</t>
  </si>
  <si>
    <t>Años</t>
  </si>
  <si>
    <t>Adjudicado</t>
  </si>
  <si>
    <t>Concluido</t>
  </si>
  <si>
    <t>Acumulado</t>
  </si>
  <si>
    <t>N° Beneficiados</t>
  </si>
  <si>
    <t>Inversión</t>
  </si>
  <si>
    <t>Inv. Total</t>
  </si>
  <si>
    <t>Benef. Total</t>
  </si>
  <si>
    <t>Totales</t>
  </si>
  <si>
    <t>N° Proy</t>
  </si>
  <si>
    <t>%  Inv.</t>
  </si>
  <si>
    <t xml:space="preserve">Empresas que comprometieron recursos mediante Obras por Impuestos </t>
  </si>
  <si>
    <t>(Millones S/)</t>
  </si>
  <si>
    <t>EMPRESA</t>
  </si>
  <si>
    <t>Part. %</t>
  </si>
  <si>
    <t>Banco de Crédito del Perú-BCP</t>
  </si>
  <si>
    <t>N° Benef.</t>
  </si>
  <si>
    <t>3. Principales Empresas que financian proyectos mediante Obras por Impuestos</t>
  </si>
  <si>
    <t>Telefónica del Perú S.A.A.</t>
  </si>
  <si>
    <t>Var%</t>
  </si>
  <si>
    <t>Inversión en Obras por Impuestos comprometidas y concluidas en las Regiones, 2011 - 2017</t>
  </si>
  <si>
    <t>Total Macro Región</t>
  </si>
  <si>
    <t>Total Nacional</t>
  </si>
  <si>
    <t>N°</t>
  </si>
  <si>
    <t>Nivel de gob.</t>
  </si>
  <si>
    <t>Empresa</t>
  </si>
  <si>
    <t>adjudicación</t>
  </si>
  <si>
    <t>Proyecto</t>
  </si>
  <si>
    <t>Sector</t>
  </si>
  <si>
    <t>Inversión (Mlls S/)</t>
  </si>
  <si>
    <t>Beneficiarios</t>
  </si>
  <si>
    <t>Inversión ejecutada en proyectos Adjudicados y Concluidos en Obras por Impuestos, 2009-2018*</t>
  </si>
  <si>
    <t>1. Inversión ejecutada Mediante Obras por Impuestos por sectores, 2009-2018*</t>
  </si>
  <si>
    <t xml:space="preserve"> </t>
  </si>
  <si>
    <t>Proyectos ejecutados y/o comprometidos según estado del proyecto, 2009-2018*</t>
  </si>
  <si>
    <t>Fuente: Proinversión                                                                                                                                                                            Elaboración: CIE-PERUCÁMARAS</t>
  </si>
  <si>
    <t>2. Inversión ejecutada en Obras por Impuestos por años según estado del proyecto, 2009-2018*</t>
  </si>
  <si>
    <t>Fuente: Proinversión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</si>
  <si>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Ferreyros S.A.</t>
  </si>
  <si>
    <t>Optical Technologies S.A.C.</t>
  </si>
  <si>
    <t>N° de proyectos financiados medainte  Obras por Impuestos,  en las Regiones, 2011 - 2017</t>
  </si>
  <si>
    <t>Fuente: Proinversión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</si>
  <si>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Gob. Nacional</t>
  </si>
  <si>
    <t>Gob. Regional</t>
  </si>
  <si>
    <t>Gob. Locales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</si>
  <si>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</si>
  <si>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</si>
  <si>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</si>
  <si>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</si>
  <si>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</si>
  <si>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</si>
  <si>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290</t>
  </si>
  <si>
    <t>Lunes, 14 de mayo de 2018</t>
  </si>
  <si>
    <r>
      <rPr>
        <sz val="16"/>
        <rFont val="Times New Roman"/>
        <family val="1"/>
      </rPr>
      <t xml:space="preserve">TUMBES </t>
    </r>
    <r>
      <rPr>
        <sz val="16"/>
        <color theme="5" tint="-0.249977111117893"/>
        <rFont val="Times New Roman"/>
        <family val="1"/>
      </rPr>
      <t>: Obras por Impuestos 2009 - 2018*</t>
    </r>
  </si>
  <si>
    <t>Transporte Urbano</t>
  </si>
  <si>
    <t>Fuente: Proinversión, al 10 de abril de 2018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</si>
  <si>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*Monto ejecutado y/o comprometido al 10 de abril de 2018           </t>
  </si>
  <si>
    <t>Justicia</t>
  </si>
  <si>
    <t>Riego</t>
  </si>
  <si>
    <t>Turismo</t>
  </si>
  <si>
    <t>2018*</t>
  </si>
  <si>
    <t>Fuente: Proinversión,   al 10 de abril de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</si>
  <si>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Proinversión                                                      Elaboración: CIE-PERUCÁMARAS</t>
  </si>
  <si>
    <t>Cementos Pacasmayo S.A.A.</t>
  </si>
  <si>
    <t>Minera Gold Fields Peru S.A.</t>
  </si>
  <si>
    <t>Minera La Zanja S.R.L.</t>
  </si>
  <si>
    <t>Nestlé Perú</t>
  </si>
  <si>
    <t>Súper Mercados Peruanos S.A-Eckerd Perú S.A</t>
  </si>
  <si>
    <t>La Arena S.A.</t>
  </si>
  <si>
    <t>Ferreyros S.A. - UNIMAQ S.A.</t>
  </si>
  <si>
    <t>Consorcio Minero Horizonte S.A.</t>
  </si>
  <si>
    <t>AFP Integra S.A.</t>
  </si>
  <si>
    <t>América Movil Perú SAC</t>
  </si>
  <si>
    <t>ASBANC: Banco de Crédito del Perú,BBVA Banco Continental,Scotiabank Perú S.A.A.,Banco Internacional del Perú S.A.A.,Banco Falabella Perú S.A.,Banco Interamericano de Finanzas S.A.,Banco Financiero del Perú S.A.,Banco Ripley Perú S.A.,Banco Azteca del Perú</t>
  </si>
  <si>
    <t xml:space="preserve">Backus, Barrick, Cia. Minera Poderosa S.A. y BCP </t>
  </si>
  <si>
    <t>Barrick - BBVA</t>
  </si>
  <si>
    <t>Bectek Contratistas SAC</t>
  </si>
  <si>
    <t>Cementos Pacasmayo S.A.A. - Volcan Compañía Minera S.A.A.</t>
  </si>
  <si>
    <t>Cía. Minera Poderosa S.A.</t>
  </si>
  <si>
    <t>Empresa Editora El Comercio S.A.</t>
  </si>
  <si>
    <t>Gloria S.A.</t>
  </si>
  <si>
    <t>Inmuebles Panamericana S.A</t>
  </si>
  <si>
    <t>Minera Barrick Misquichilca S.A.</t>
  </si>
  <si>
    <t xml:space="preserve">Backus, Barrick, Minera Poderosa  y BCP </t>
  </si>
  <si>
    <t>Volcan Compañía Minera S.A.A.</t>
  </si>
  <si>
    <t>ASBANC</t>
  </si>
  <si>
    <t>Banco de Crédito del Perú-BCP y Mi Banco</t>
  </si>
  <si>
    <t>Consorcio Interbank - Backus - Cementos Pacasmayo</t>
  </si>
  <si>
    <t>Banco Internacional del Perú S.A.A. - Interbank</t>
  </si>
  <si>
    <t>Eckerd Perú S.A - Inkafarma e Interbank</t>
  </si>
  <si>
    <t>BCP - Prima</t>
  </si>
  <si>
    <t>CNPC Perú S.A. (Antes Petrobras)</t>
  </si>
  <si>
    <t>GRaña y Montero Petrolera S.A.</t>
  </si>
  <si>
    <t>Scotiabank Perú S.A.A.</t>
  </si>
  <si>
    <t>Cineplex S.A.</t>
  </si>
  <si>
    <t>Savia Perú S.A.</t>
  </si>
  <si>
    <t>2009-2012</t>
  </si>
  <si>
    <t>Los 10 proyectos de Obras por Impuestos más grandes de la macro región Norte</t>
  </si>
  <si>
    <t>Fuente: Proinversión, al 10 de abril de 2018                                                                                                                                                                                                                         Elaboración: CIE-PERUCÁMARAS</t>
  </si>
  <si>
    <t>1. Inversión comprometida Mediante Obras por Impuestos por sectores, 2009-2018*</t>
  </si>
  <si>
    <t>Inversión comprometida en proyectos Adjudicados y Concluidos en Obras por Impuestos, 2009-2018*</t>
  </si>
  <si>
    <t>Inversión comprometida  en proyectos Adjudicados y Concluidos en Obras por Impuestos por Regiones, 2009-2018</t>
  </si>
  <si>
    <t>Inversión comprometida en Obras por Impuestos por Sector</t>
  </si>
  <si>
    <t>Fuente: Proinversión,  al 10 de abril de 2018                   Elaboración: CIE-PERUCÁMARAS</t>
  </si>
  <si>
    <t xml:space="preserve">Fuente: Proinversión, al 10 de abril de 2018      </t>
  </si>
  <si>
    <t>Fuente: Proinversión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</si>
  <si>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GR Piura</t>
  </si>
  <si>
    <t>MINEDU</t>
  </si>
  <si>
    <t>GR La Libertad</t>
  </si>
  <si>
    <t>MP Trujillo</t>
  </si>
  <si>
    <t>MP Hualgayoc</t>
  </si>
  <si>
    <t>MEJORAMIENTO DE LA AV. SÁNCHEZ CERRO TRAMO, AV. GULLMAN - AV. CHULUCANAS - DISTRITO DE PIURA - PROVINCIA DE PIURA - PIURA</t>
  </si>
  <si>
    <t>CREACION DEL SERVICIO EDUCATIVO ESPECIALIZADO PARA ALUMNOS DEL SEGUNDO GRADO DE SECUNDARIA DE EDUCACIÓN BÁSICA REGULAR CON ALTO DESEMPEÑO ACADÉMICO DE LA REGION PIURA</t>
  </si>
  <si>
    <t>CREACIÓN DEL SERVICIO EDUCATIVO ESPECIALIZADO PARA ALUMNOS DEL SEGUNDO GRADO DE SECUNDARIA DE EDUCACIÓN BÁSICA REGULAR CON ALTO DESEMPEÑO ACADÉMICO DE LA REGIÓN LAMBAYEQU</t>
  </si>
  <si>
    <t>CONSTRUCCION DE PUENTE VEHICULAR Y PEATONAL JUAN PABLO II Y ACCESOS - PIURA</t>
  </si>
  <si>
    <t>MEJORAMIENTO DE LA AV. CHULUCANAS, ENTRE LA AV. EL TALLAN Y LA AV. LOS TALLANES, DE LOS DISTRITOS DE VEINTISEIS DE OCTUBRE Y PIURA, , PROVINCIA DE PIURA - PIURA</t>
  </si>
  <si>
    <t>MEJORAMIENTO DE LA AV. JOSE EUGENIO AGUILAR SANTISTEBAN, ENTRE LA AV. 147;D148; Y LA VIA COLECTORA OESTE, DE LOS DISTRITOS DE VEINTISEIS DE OCTUBRE Y PIURA, , PROVINCIA DE PIURA - PIURA</t>
  </si>
  <si>
    <t>CONSTRUCCIÓN E IMPLEMENTACIÓN DE LA ESCUELA TÉCNICO SUPERIOR PNP TRUJILLO</t>
  </si>
  <si>
    <t>FORTALECIMIENTO DE LA CAPACIDAD RESOLUTIVA PARA ATENCIÓN INTEGRAL DE SALUD DEL HOSPITAL CÉSAR VELLEJO MENDOZA COMO ESTABLECIMIENTO DE SALUD CATEGORÍA II-1, SANTIAGO DE CHUCO - LA LIBERTAD</t>
  </si>
  <si>
    <t>CREACIÓN DEL INTERCAMBIO VIAL DE LAS AVENIDAS AMÉRICA NORTE, NICOLÁS DE PIÉROLA Y MANSICHE DE LA CIUDAD DE TRUJILLO, PROVINCIA DE TRUJILLO - LA LIBERTAD</t>
  </si>
  <si>
    <t xml:space="preserve">CONSTRUCCION DEL MERCADO CENTRAL EN LA LOCALIDAD DE BAMBAMARCA, DISTRITO DE BAMBAMARCA, PROVINCIA DE HUALGAYOC - CAJAMARCA </t>
  </si>
  <si>
    <t>"Inversión ejecutada y comprometida en Obras por Impuestos - 2009/2017"</t>
  </si>
  <si>
    <t>Macro Región Norte: Inversión ejecutada y comprometida en Obras por Impuestos - 2009/2017</t>
  </si>
  <si>
    <t>Cajamarca: Inversión ejecutada y comprometida en Obras por Impuestos - 2009/2017</t>
  </si>
  <si>
    <t>La Libertad: Inversión ejecutada y comprometida en Obras por Impuestos - 2009/2017</t>
  </si>
  <si>
    <t>Lambayeque: Inversión ejecutada y comprometida en Obras por Impuestos - 2009/2017</t>
  </si>
  <si>
    <t>Piura: Inversión ejecutada y comprometida en Obras por Impuestos - 2009/2017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</si>
</sst>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_ * #,##0.0_ ;_ * \-#,##0.0_ ;_ * &quot;-&quot;??_ ;_ @_ "/>
    <numFmt numFmtId="172" formatCode="_ * #,##0_ ;_ * \-#,##0_ ;_ * &quot;-&quot;??_ ;_ @_ "/>
    <numFmt numFmtId="173" formatCode="#,##0.0_ ;\-#,##0.0\ "/>
    <numFmt numFmtId="174" formatCode="0.0"/>
    <numFmt numFmtId="17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5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6" fillId="2" borderId="0" xfId="0" applyFont="1" applyFill="1" applyBorder="1"/>
    <xf numFmtId="0" fontId="0" fillId="2" borderId="0" xfId="0" applyFill="1" applyBorder="1"/>
    <xf numFmtId="0" fontId="14" fillId="2" borderId="0" xfId="0" applyFont="1" applyFill="1" applyAlignment="1">
      <alignment vertical="center"/>
    </xf>
    <xf numFmtId="0" fontId="3" fillId="0" borderId="0" xfId="2"/>
    <xf numFmtId="164" fontId="21" fillId="4" borderId="0" xfId="1" applyNumberFormat="1" applyFont="1" applyFill="1" applyBorder="1"/>
    <xf numFmtId="43" fontId="21" fillId="4" borderId="0" xfId="0" applyNumberFormat="1" applyFont="1" applyFill="1" applyBorder="1"/>
    <xf numFmtId="172" fontId="21" fillId="4" borderId="0" xfId="0" applyNumberFormat="1" applyFont="1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11" fillId="2" borderId="7" xfId="0" applyFont="1" applyFill="1" applyBorder="1"/>
    <xf numFmtId="0" fontId="11" fillId="2" borderId="2" xfId="0" applyFont="1" applyFill="1" applyBorder="1"/>
    <xf numFmtId="0" fontId="11" fillId="3" borderId="0" xfId="0" applyFont="1" applyFill="1" applyBorder="1"/>
    <xf numFmtId="164" fontId="0" fillId="3" borderId="0" xfId="0" applyNumberFormat="1" applyFill="1" applyBorder="1"/>
    <xf numFmtId="0" fontId="11" fillId="2" borderId="8" xfId="0" applyFont="1" applyFill="1" applyBorder="1"/>
    <xf numFmtId="0" fontId="11" fillId="2" borderId="3" xfId="0" applyFont="1" applyFill="1" applyBorder="1"/>
    <xf numFmtId="0" fontId="11" fillId="2" borderId="9" xfId="0" applyFont="1" applyFill="1" applyBorder="1"/>
    <xf numFmtId="0" fontId="20" fillId="2" borderId="10" xfId="0" applyFont="1" applyFill="1" applyBorder="1" applyAlignment="1"/>
    <xf numFmtId="0" fontId="20" fillId="2" borderId="11" xfId="0" applyFont="1" applyFill="1" applyBorder="1" applyAlignment="1"/>
    <xf numFmtId="171" fontId="20" fillId="2" borderId="4" xfId="0" applyNumberFormat="1" applyFont="1" applyFill="1" applyBorder="1"/>
    <xf numFmtId="0" fontId="20" fillId="2" borderId="4" xfId="0" applyNumberFormat="1" applyFont="1" applyFill="1" applyBorder="1" applyAlignment="1">
      <alignment horizontal="center" vertical="center"/>
    </xf>
    <xf numFmtId="171" fontId="20" fillId="3" borderId="4" xfId="0" applyNumberFormat="1" applyFont="1" applyFill="1" applyBorder="1"/>
    <xf numFmtId="0" fontId="20" fillId="3" borderId="4" xfId="0" applyNumberFormat="1" applyFont="1" applyFill="1" applyBorder="1" applyAlignment="1">
      <alignment horizontal="center" vertical="center"/>
    </xf>
    <xf numFmtId="172" fontId="20" fillId="2" borderId="4" xfId="0" applyNumberFormat="1" applyFont="1" applyFill="1" applyBorder="1"/>
    <xf numFmtId="171" fontId="24" fillId="4" borderId="4" xfId="0" applyNumberFormat="1" applyFont="1" applyFill="1" applyBorder="1"/>
    <xf numFmtId="0" fontId="24" fillId="4" borderId="4" xfId="0" applyNumberFormat="1" applyFont="1" applyFill="1" applyBorder="1" applyAlignment="1">
      <alignment horizontal="center" vertical="center"/>
    </xf>
    <xf numFmtId="172" fontId="24" fillId="4" borderId="4" xfId="0" applyNumberFormat="1" applyFont="1" applyFill="1" applyBorder="1"/>
    <xf numFmtId="0" fontId="23" fillId="5" borderId="4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22" fillId="5" borderId="4" xfId="0" applyFont="1" applyFill="1" applyBorder="1" applyAlignment="1">
      <alignment vertical="center"/>
    </xf>
    <xf numFmtId="0" fontId="18" fillId="2" borderId="0" xfId="0" applyFont="1" applyFill="1" applyBorder="1"/>
    <xf numFmtId="164" fontId="26" fillId="2" borderId="0" xfId="1" applyNumberFormat="1" applyFont="1" applyFill="1" applyBorder="1"/>
    <xf numFmtId="0" fontId="25" fillId="3" borderId="4" xfId="0" applyFont="1" applyFill="1" applyBorder="1" applyAlignment="1">
      <alignment horizontal="center" vertical="center"/>
    </xf>
    <xf numFmtId="172" fontId="25" fillId="3" borderId="4" xfId="3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3" fontId="2" fillId="2" borderId="4" xfId="30" applyNumberFormat="1" applyFont="1" applyFill="1" applyBorder="1" applyAlignment="1"/>
    <xf numFmtId="173" fontId="2" fillId="2" borderId="4" xfId="0" applyNumberFormat="1" applyFont="1" applyFill="1" applyBorder="1" applyAlignment="1"/>
    <xf numFmtId="0" fontId="2" fillId="2" borderId="4" xfId="30" applyNumberFormat="1" applyFont="1" applyFill="1" applyBorder="1" applyAlignment="1">
      <alignment horizontal="center" vertical="center"/>
    </xf>
    <xf numFmtId="3" fontId="28" fillId="2" borderId="4" xfId="0" applyNumberFormat="1" applyFont="1" applyFill="1" applyBorder="1"/>
    <xf numFmtId="3" fontId="28" fillId="2" borderId="4" xfId="0" applyNumberFormat="1" applyFont="1" applyFill="1" applyBorder="1" applyAlignment="1"/>
    <xf numFmtId="0" fontId="0" fillId="2" borderId="7" xfId="0" applyFill="1" applyBorder="1"/>
    <xf numFmtId="0" fontId="0" fillId="2" borderId="2" xfId="0" applyFill="1" applyBorder="1" applyAlignment="1"/>
    <xf numFmtId="0" fontId="17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4" xfId="0" applyFont="1" applyFill="1" applyBorder="1" applyAlignment="1">
      <alignment horizontal="center"/>
    </xf>
    <xf numFmtId="173" fontId="2" fillId="3" borderId="4" xfId="0" applyNumberFormat="1" applyFont="1" applyFill="1" applyBorder="1" applyAlignment="1"/>
    <xf numFmtId="0" fontId="2" fillId="3" borderId="4" xfId="0" applyNumberFormat="1" applyFont="1" applyFill="1" applyBorder="1" applyAlignment="1">
      <alignment horizontal="center" vertical="center"/>
    </xf>
    <xf numFmtId="3" fontId="28" fillId="3" borderId="4" xfId="0" applyNumberFormat="1" applyFont="1" applyFill="1" applyBorder="1" applyAlignment="1"/>
    <xf numFmtId="164" fontId="21" fillId="7" borderId="0" xfId="1" applyNumberFormat="1" applyFont="1" applyFill="1" applyBorder="1"/>
    <xf numFmtId="43" fontId="21" fillId="7" borderId="0" xfId="0" applyNumberFormat="1" applyFont="1" applyFill="1" applyBorder="1"/>
    <xf numFmtId="172" fontId="21" fillId="7" borderId="0" xfId="0" applyNumberFormat="1" applyFont="1" applyFill="1" applyBorder="1"/>
    <xf numFmtId="164" fontId="0" fillId="2" borderId="0" xfId="0" applyNumberFormat="1" applyFill="1" applyBorder="1"/>
    <xf numFmtId="0" fontId="24" fillId="7" borderId="0" xfId="0" applyFont="1" applyFill="1" applyBorder="1" applyAlignment="1">
      <alignment horizontal="center"/>
    </xf>
    <xf numFmtId="171" fontId="24" fillId="7" borderId="0" xfId="0" applyNumberFormat="1" applyFont="1" applyFill="1" applyBorder="1"/>
    <xf numFmtId="0" fontId="24" fillId="7" borderId="0" xfId="0" applyNumberFormat="1" applyFont="1" applyFill="1" applyBorder="1" applyAlignment="1">
      <alignment horizontal="center" vertical="center"/>
    </xf>
    <xf numFmtId="0" fontId="29" fillId="3" borderId="10" xfId="0" applyFont="1" applyFill="1" applyBorder="1"/>
    <xf numFmtId="0" fontId="29" fillId="3" borderId="14" xfId="0" applyFont="1" applyFill="1" applyBorder="1"/>
    <xf numFmtId="164" fontId="30" fillId="4" borderId="14" xfId="1" applyNumberFormat="1" applyFont="1" applyFill="1" applyBorder="1"/>
    <xf numFmtId="43" fontId="30" fillId="4" borderId="14" xfId="0" applyNumberFormat="1" applyFont="1" applyFill="1" applyBorder="1"/>
    <xf numFmtId="172" fontId="30" fillId="4" borderId="14" xfId="0" applyNumberFormat="1" applyFont="1" applyFill="1" applyBorder="1"/>
    <xf numFmtId="164" fontId="19" fillId="3" borderId="14" xfId="0" applyNumberFormat="1" applyFont="1" applyFill="1" applyBorder="1"/>
    <xf numFmtId="0" fontId="29" fillId="3" borderId="11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vertical="center"/>
    </xf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6" xfId="0" applyFont="1" applyFill="1" applyBorder="1"/>
    <xf numFmtId="0" fontId="31" fillId="2" borderId="0" xfId="0" applyFont="1" applyFill="1"/>
    <xf numFmtId="174" fontId="31" fillId="2" borderId="0" xfId="0" applyNumberFormat="1" applyFont="1" applyFill="1"/>
    <xf numFmtId="0" fontId="31" fillId="2" borderId="0" xfId="0" applyFont="1" applyFill="1" applyBorder="1"/>
    <xf numFmtId="174" fontId="31" fillId="2" borderId="0" xfId="0" applyNumberFormat="1" applyFont="1" applyFill="1" applyBorder="1"/>
    <xf numFmtId="0" fontId="11" fillId="2" borderId="2" xfId="0" applyFont="1" applyFill="1" applyBorder="1" applyAlignment="1"/>
    <xf numFmtId="0" fontId="33" fillId="2" borderId="2" xfId="0" applyFont="1" applyFill="1" applyBorder="1" applyAlignment="1">
      <alignment vertical="center" wrapText="1"/>
    </xf>
    <xf numFmtId="173" fontId="34" fillId="2" borderId="4" xfId="30" applyNumberFormat="1" applyFont="1" applyFill="1" applyBorder="1" applyAlignment="1"/>
    <xf numFmtId="0" fontId="11" fillId="2" borderId="4" xfId="30" applyNumberFormat="1" applyFont="1" applyFill="1" applyBorder="1" applyAlignment="1">
      <alignment horizontal="center" vertical="center"/>
    </xf>
    <xf numFmtId="3" fontId="32" fillId="2" borderId="4" xfId="0" applyNumberFormat="1" applyFont="1" applyFill="1" applyBorder="1"/>
    <xf numFmtId="164" fontId="33" fillId="2" borderId="2" xfId="1" applyNumberFormat="1" applyFont="1" applyFill="1" applyBorder="1"/>
    <xf numFmtId="0" fontId="29" fillId="2" borderId="0" xfId="0" applyFont="1" applyFill="1" applyBorder="1" applyAlignment="1"/>
    <xf numFmtId="0" fontId="11" fillId="2" borderId="0" xfId="0" applyFont="1" applyFill="1" applyBorder="1" applyAlignment="1"/>
    <xf numFmtId="171" fontId="35" fillId="6" borderId="4" xfId="0" applyNumberFormat="1" applyFont="1" applyFill="1" applyBorder="1"/>
    <xf numFmtId="0" fontId="37" fillId="7" borderId="10" xfId="0" applyFont="1" applyFill="1" applyBorder="1" applyAlignment="1"/>
    <xf numFmtId="171" fontId="37" fillId="7" borderId="4" xfId="0" applyNumberFormat="1" applyFont="1" applyFill="1" applyBorder="1"/>
    <xf numFmtId="0" fontId="37" fillId="7" borderId="4" xfId="0" applyNumberFormat="1" applyFont="1" applyFill="1" applyBorder="1" applyAlignment="1">
      <alignment horizontal="center" vertical="center"/>
    </xf>
    <xf numFmtId="172" fontId="37" fillId="7" borderId="4" xfId="0" applyNumberFormat="1" applyFont="1" applyFill="1" applyBorder="1"/>
    <xf numFmtId="164" fontId="38" fillId="7" borderId="4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7" fillId="2" borderId="4" xfId="30" applyNumberFormat="1" applyFont="1" applyFill="1" applyBorder="1" applyAlignment="1">
      <alignment horizontal="center" vertical="center"/>
    </xf>
    <xf numFmtId="43" fontId="18" fillId="2" borderId="0" xfId="30" applyFont="1" applyFill="1" applyBorder="1" applyAlignment="1">
      <alignment horizontal="center" vertical="center"/>
    </xf>
    <xf numFmtId="164" fontId="39" fillId="2" borderId="0" xfId="1" applyNumberFormat="1" applyFont="1" applyFill="1" applyBorder="1" applyAlignment="1">
      <alignment horizontal="right"/>
    </xf>
    <xf numFmtId="0" fontId="7" fillId="2" borderId="2" xfId="0" applyFont="1" applyFill="1" applyBorder="1"/>
    <xf numFmtId="43" fontId="40" fillId="2" borderId="0" xfId="3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164" fontId="41" fillId="2" borderId="0" xfId="1" applyNumberFormat="1" applyFont="1" applyFill="1" applyBorder="1" applyAlignment="1">
      <alignment horizontal="right"/>
    </xf>
    <xf numFmtId="0" fontId="42" fillId="2" borderId="2" xfId="0" applyFont="1" applyFill="1" applyBorder="1"/>
    <xf numFmtId="164" fontId="40" fillId="2" borderId="2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/>
    <xf numFmtId="164" fontId="27" fillId="2" borderId="0" xfId="1" applyNumberFormat="1" applyFont="1" applyFill="1" applyBorder="1" applyAlignment="1"/>
    <xf numFmtId="164" fontId="12" fillId="2" borderId="0" xfId="1" applyNumberFormat="1" applyFont="1" applyFill="1" applyBorder="1" applyAlignment="1"/>
    <xf numFmtId="0" fontId="43" fillId="2" borderId="10" xfId="0" applyFont="1" applyFill="1" applyBorder="1" applyAlignment="1">
      <alignment vertical="center"/>
    </xf>
    <xf numFmtId="0" fontId="43" fillId="2" borderId="11" xfId="0" applyFont="1" applyFill="1" applyBorder="1" applyAlignment="1">
      <alignment vertical="center"/>
    </xf>
    <xf numFmtId="171" fontId="43" fillId="0" borderId="4" xfId="0" applyNumberFormat="1" applyFont="1" applyFill="1" applyBorder="1"/>
    <xf numFmtId="164" fontId="44" fillId="0" borderId="4" xfId="1" applyNumberFormat="1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0" fontId="43" fillId="6" borderId="11" xfId="0" applyFont="1" applyFill="1" applyBorder="1" applyAlignment="1">
      <alignment vertical="center"/>
    </xf>
    <xf numFmtId="171" fontId="43" fillId="6" borderId="4" xfId="0" applyNumberFormat="1" applyFont="1" applyFill="1" applyBorder="1"/>
    <xf numFmtId="164" fontId="44" fillId="6" borderId="4" xfId="1" applyNumberFormat="1" applyFont="1" applyFill="1" applyBorder="1" applyAlignment="1">
      <alignment horizontal="center" vertical="center"/>
    </xf>
    <xf numFmtId="171" fontId="43" fillId="2" borderId="4" xfId="0" applyNumberFormat="1" applyFont="1" applyFill="1" applyBorder="1"/>
    <xf numFmtId="164" fontId="44" fillId="2" borderId="4" xfId="1" applyNumberFormat="1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3" xfId="0" applyFont="1" applyFill="1" applyBorder="1"/>
    <xf numFmtId="0" fontId="18" fillId="2" borderId="3" xfId="0" applyFont="1" applyFill="1" applyBorder="1" applyAlignment="1">
      <alignment horizontal="left" vertical="center"/>
    </xf>
    <xf numFmtId="0" fontId="7" fillId="2" borderId="9" xfId="0" applyFont="1" applyFill="1" applyBorder="1"/>
    <xf numFmtId="171" fontId="43" fillId="3" borderId="4" xfId="0" applyNumberFormat="1" applyFont="1" applyFill="1" applyBorder="1"/>
    <xf numFmtId="164" fontId="44" fillId="3" borderId="4" xfId="1" applyNumberFormat="1" applyFont="1" applyFill="1" applyBorder="1" applyAlignment="1">
      <alignment horizontal="center" vertical="center"/>
    </xf>
    <xf numFmtId="0" fontId="44" fillId="2" borderId="10" xfId="0" applyFont="1" applyFill="1" applyBorder="1" applyAlignment="1"/>
    <xf numFmtId="0" fontId="37" fillId="4" borderId="10" xfId="0" applyFont="1" applyFill="1" applyBorder="1" applyAlignment="1"/>
    <xf numFmtId="171" fontId="44" fillId="2" borderId="4" xfId="0" applyNumberFormat="1" applyFont="1" applyFill="1" applyBorder="1" applyAlignment="1">
      <alignment vertical="center"/>
    </xf>
    <xf numFmtId="172" fontId="44" fillId="2" borderId="4" xfId="0" applyNumberFormat="1" applyFont="1" applyFill="1" applyBorder="1" applyAlignment="1">
      <alignment vertical="center"/>
    </xf>
    <xf numFmtId="171" fontId="37" fillId="4" borderId="4" xfId="0" applyNumberFormat="1" applyFont="1" applyFill="1" applyBorder="1" applyAlignment="1">
      <alignment vertical="center"/>
    </xf>
    <xf numFmtId="0" fontId="37" fillId="4" borderId="4" xfId="0" applyNumberFormat="1" applyFont="1" applyFill="1" applyBorder="1" applyAlignment="1">
      <alignment vertical="center"/>
    </xf>
    <xf numFmtId="171" fontId="44" fillId="2" borderId="4" xfId="0" applyNumberFormat="1" applyFont="1" applyFill="1" applyBorder="1"/>
    <xf numFmtId="172" fontId="44" fillId="2" borderId="4" xfId="0" applyNumberFormat="1" applyFont="1" applyFill="1" applyBorder="1" applyAlignment="1">
      <alignment horizontal="left"/>
    </xf>
    <xf numFmtId="171" fontId="37" fillId="4" borderId="4" xfId="0" applyNumberFormat="1" applyFont="1" applyFill="1" applyBorder="1"/>
    <xf numFmtId="0" fontId="37" fillId="4" borderId="4" xfId="0" applyNumberFormat="1" applyFont="1" applyFill="1" applyBorder="1" applyAlignment="1">
      <alignment horizontal="center" vertical="center"/>
    </xf>
    <xf numFmtId="171" fontId="44" fillId="3" borderId="4" xfId="0" applyNumberFormat="1" applyFont="1" applyFill="1" applyBorder="1"/>
    <xf numFmtId="0" fontId="44" fillId="3" borderId="4" xfId="0" applyNumberFormat="1" applyFont="1" applyFill="1" applyBorder="1" applyAlignment="1">
      <alignment horizontal="center" vertical="center"/>
    </xf>
    <xf numFmtId="172" fontId="44" fillId="2" borderId="4" xfId="0" applyNumberFormat="1" applyFont="1" applyFill="1" applyBorder="1"/>
    <xf numFmtId="172" fontId="37" fillId="4" borderId="4" xfId="0" applyNumberFormat="1" applyFont="1" applyFill="1" applyBorder="1"/>
    <xf numFmtId="0" fontId="44" fillId="2" borderId="11" xfId="0" applyFont="1" applyFill="1" applyBorder="1" applyAlignment="1"/>
    <xf numFmtId="164" fontId="44" fillId="3" borderId="4" xfId="1" applyNumberFormat="1" applyFont="1" applyFill="1" applyBorder="1"/>
    <xf numFmtId="0" fontId="44" fillId="2" borderId="4" xfId="0" applyNumberFormat="1" applyFont="1" applyFill="1" applyBorder="1" applyAlignment="1">
      <alignment horizontal="center" vertical="center"/>
    </xf>
    <xf numFmtId="0" fontId="44" fillId="2" borderId="4" xfId="0" applyFont="1" applyFill="1" applyBorder="1" applyAlignment="1"/>
    <xf numFmtId="0" fontId="37" fillId="4" borderId="4" xfId="0" applyFont="1" applyFill="1" applyBorder="1" applyAlignment="1"/>
    <xf numFmtId="171" fontId="37" fillId="4" borderId="4" xfId="0" applyNumberFormat="1" applyFont="1" applyFill="1" applyBorder="1" applyAlignment="1">
      <alignment horizontal="center" vertical="center"/>
    </xf>
    <xf numFmtId="0" fontId="44" fillId="2" borderId="4" xfId="0" applyNumberFormat="1" applyFont="1" applyFill="1" applyBorder="1" applyAlignment="1">
      <alignment horizontal="right" vertical="center"/>
    </xf>
    <xf numFmtId="0" fontId="43" fillId="3" borderId="10" xfId="0" applyFont="1" applyFill="1" applyBorder="1" applyAlignment="1">
      <alignment vertical="center"/>
    </xf>
    <xf numFmtId="175" fontId="31" fillId="2" borderId="0" xfId="0" applyNumberFormat="1" applyFont="1" applyFill="1"/>
    <xf numFmtId="0" fontId="43" fillId="3" borderId="4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36" fillId="2" borderId="10" xfId="0" applyFont="1" applyFill="1" applyBorder="1" applyAlignment="1"/>
    <xf numFmtId="0" fontId="36" fillId="2" borderId="11" xfId="0" applyFont="1" applyFill="1" applyBorder="1" applyAlignment="1"/>
    <xf numFmtId="171" fontId="36" fillId="2" borderId="4" xfId="0" applyNumberFormat="1" applyFont="1" applyFill="1" applyBorder="1"/>
    <xf numFmtId="0" fontId="36" fillId="2" borderId="4" xfId="0" applyNumberFormat="1" applyFont="1" applyFill="1" applyBorder="1" applyAlignment="1">
      <alignment horizontal="center" vertical="center"/>
    </xf>
    <xf numFmtId="172" fontId="36" fillId="2" borderId="4" xfId="0" applyNumberFormat="1" applyFont="1" applyFill="1" applyBorder="1"/>
    <xf numFmtId="0" fontId="35" fillId="2" borderId="10" xfId="0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171" fontId="35" fillId="2" borderId="4" xfId="0" applyNumberFormat="1" applyFont="1" applyFill="1" applyBorder="1"/>
    <xf numFmtId="175" fontId="44" fillId="2" borderId="4" xfId="0" applyNumberFormat="1" applyFont="1" applyFill="1" applyBorder="1" applyAlignment="1">
      <alignment horizontal="right"/>
    </xf>
    <xf numFmtId="3" fontId="44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4" xfId="0" applyFont="1" applyFill="1" applyBorder="1"/>
    <xf numFmtId="0" fontId="18" fillId="2" borderId="0" xfId="0" applyFont="1" applyFill="1" applyBorder="1" applyAlignment="1">
      <alignment horizontal="center" vertical="center"/>
    </xf>
    <xf numFmtId="171" fontId="35" fillId="2" borderId="11" xfId="0" applyNumberFormat="1" applyFont="1" applyFill="1" applyBorder="1"/>
    <xf numFmtId="0" fontId="35" fillId="2" borderId="14" xfId="0" applyFont="1" applyFill="1" applyBorder="1" applyAlignment="1">
      <alignment vertical="center"/>
    </xf>
    <xf numFmtId="0" fontId="44" fillId="2" borderId="4" xfId="1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171" fontId="43" fillId="2" borderId="11" xfId="0" applyNumberFormat="1" applyFont="1" applyFill="1" applyBorder="1"/>
    <xf numFmtId="0" fontId="35" fillId="6" borderId="10" xfId="0" applyFont="1" applyFill="1" applyBorder="1" applyAlignment="1">
      <alignment vertical="center"/>
    </xf>
    <xf numFmtId="0" fontId="35" fillId="6" borderId="14" xfId="0" applyFont="1" applyFill="1" applyBorder="1" applyAlignment="1">
      <alignment vertical="center"/>
    </xf>
    <xf numFmtId="0" fontId="35" fillId="6" borderId="11" xfId="0" applyFont="1" applyFill="1" applyBorder="1" applyAlignment="1">
      <alignment vertical="center"/>
    </xf>
    <xf numFmtId="0" fontId="43" fillId="3" borderId="14" xfId="0" applyFont="1" applyFill="1" applyBorder="1" applyAlignment="1">
      <alignment vertical="center"/>
    </xf>
    <xf numFmtId="1" fontId="43" fillId="2" borderId="4" xfId="0" applyNumberFormat="1" applyFont="1" applyFill="1" applyBorder="1" applyAlignment="1">
      <alignment horizontal="center"/>
    </xf>
    <xf numFmtId="1" fontId="43" fillId="3" borderId="4" xfId="0" applyNumberFormat="1" applyFont="1" applyFill="1" applyBorder="1" applyAlignment="1">
      <alignment horizontal="center"/>
    </xf>
    <xf numFmtId="0" fontId="45" fillId="2" borderId="4" xfId="0" applyFont="1" applyFill="1" applyBorder="1" applyAlignment="1">
      <alignment horizontal="center" vertical="center"/>
    </xf>
    <xf numFmtId="0" fontId="45" fillId="2" borderId="4" xfId="0" applyFont="1" applyFill="1" applyBorder="1"/>
    <xf numFmtId="0" fontId="45" fillId="2" borderId="4" xfId="0" applyFont="1" applyFill="1" applyBorder="1" applyAlignment="1">
      <alignment horizontal="center"/>
    </xf>
    <xf numFmtId="0" fontId="46" fillId="2" borderId="4" xfId="0" applyFont="1" applyFill="1" applyBorder="1"/>
    <xf numFmtId="4" fontId="45" fillId="2" borderId="4" xfId="0" applyNumberFormat="1" applyFont="1" applyFill="1" applyBorder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43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top" wrapText="1"/>
    </xf>
    <xf numFmtId="172" fontId="25" fillId="2" borderId="0" xfId="30" applyNumberFormat="1" applyFont="1" applyFill="1" applyBorder="1" applyAlignment="1">
      <alignment horizontal="center" vertical="center"/>
    </xf>
    <xf numFmtId="172" fontId="2" fillId="2" borderId="3" xfId="3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/>
    </xf>
    <xf numFmtId="0" fontId="37" fillId="4" borderId="11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172" fontId="2" fillId="3" borderId="4" xfId="3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4" borderId="4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8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s-PE" sz="1100">
                <a:latin typeface="Arial Narrow" panose="020B0606020202030204" pitchFamily="34" charset="0"/>
              </a:rPr>
              <a:t>Macro Región Norte:</a:t>
            </a:r>
          </a:p>
          <a:p>
            <a:pPr>
              <a:defRPr sz="1100">
                <a:latin typeface="Arial Narrow" panose="020B0606020202030204" pitchFamily="34" charset="0"/>
              </a:defRPr>
            </a:pPr>
            <a:r>
              <a:rPr lang="es-PE" sz="1100">
                <a:latin typeface="Arial Narrow" panose="020B0606020202030204" pitchFamily="34" charset="0"/>
              </a:rPr>
              <a:t>Inversión Comprometida mediante Obras por Impuestos</a:t>
            </a:r>
            <a:r>
              <a:rPr lang="es-PE" sz="1100" baseline="0">
                <a:latin typeface="Arial Narrow" panose="020B0606020202030204" pitchFamily="34" charset="0"/>
              </a:rPr>
              <a:t>, 2009 - 2017</a:t>
            </a:r>
            <a:endParaRPr lang="es-PE" sz="11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8481481481481E-2"/>
          <c:y val="0.18125069444444444"/>
          <c:w val="0.86000185185185185"/>
          <c:h val="0.64213263888888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Norte!$K$75</c:f>
              <c:strCache>
                <c:ptCount val="1"/>
                <c:pt idx="0">
                  <c:v>Inv. 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2.20486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215624999999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6666666666668E-3"/>
                  <c:y val="1.5919097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41322916666666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518518518518519E-3"/>
                  <c:y val="6.883576388888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3349058539398693E-3"/>
                  <c:y val="6.4426041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5.635104166666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i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Norte!$C$76:$C$85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2018*</c:v>
                </c:pt>
              </c:strCache>
            </c:strRef>
          </c:cat>
          <c:val>
            <c:numRef>
              <c:f>Norte!$K$76:$K$85</c:f>
              <c:numCache>
                <c:formatCode>#,##0.0_ ;\-#,##0.0\ </c:formatCode>
                <c:ptCount val="10"/>
                <c:pt idx="0">
                  <c:v>4.3386149999999999</c:v>
                </c:pt>
                <c:pt idx="1">
                  <c:v>4.585801</c:v>
                </c:pt>
                <c:pt idx="2">
                  <c:v>6.2352210000000001</c:v>
                </c:pt>
                <c:pt idx="3">
                  <c:v>56.269043360000005</c:v>
                </c:pt>
                <c:pt idx="4">
                  <c:v>88.750152630000002</c:v>
                </c:pt>
                <c:pt idx="5">
                  <c:v>133.67562882999999</c:v>
                </c:pt>
                <c:pt idx="6">
                  <c:v>142.452265783</c:v>
                </c:pt>
                <c:pt idx="7">
                  <c:v>174.18849112999999</c:v>
                </c:pt>
                <c:pt idx="8">
                  <c:v>296.91674448999999</c:v>
                </c:pt>
                <c:pt idx="9">
                  <c:v>21.100302930000002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7354880"/>
        <c:axId val="97356416"/>
      </c:barChart>
      <c:lineChart>
        <c:grouping val="standard"/>
        <c:varyColors val="0"/>
        <c:ser>
          <c:idx val="1"/>
          <c:order val="1"/>
          <c:tx>
            <c:strRef>
              <c:f>Norte!$L$75</c:f>
              <c:strCache>
                <c:ptCount val="1"/>
                <c:pt idx="0">
                  <c:v>N° Proy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3"/>
            <c:spPr>
              <a:noFill/>
              <a:ln>
                <a:noFill/>
              </a:ln>
            </c:spPr>
          </c:marker>
          <c:dLbls>
            <c:dLbl>
              <c:idx val="2"/>
              <c:layout>
                <c:manualLayout>
                  <c:x val="-3.3690370370370371E-2"/>
                  <c:y val="-9.9615624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93391533755976E-2"/>
                  <c:y val="-8.1976736111111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982407407407409E-2"/>
                  <c:y val="-0.13489340277777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317238292396355E-2"/>
                  <c:y val="-9.520625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334482071698284E-2"/>
                  <c:y val="-0.17899062499999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613562822359883E-2"/>
                  <c:y val="-0.17899062499999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982407407407409E-2"/>
                  <c:y val="-0.14812256944444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671621735552421E-2"/>
                  <c:y val="-9.0796180555555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chemeClr val="accent1"/>
                </a:solidFill>
                <a:prstDash val="dash"/>
              </a:ln>
            </c:spPr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Norte!$C$76:$C$85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2018*</c:v>
                </c:pt>
              </c:strCache>
            </c:strRef>
          </c:cat>
          <c:val>
            <c:numRef>
              <c:f>Norte!$L$76:$L$85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24</c:v>
                </c:pt>
                <c:pt idx="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4320"/>
        <c:axId val="97382784"/>
      </c:lineChart>
      <c:catAx>
        <c:axId val="973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7356416"/>
        <c:crosses val="autoZero"/>
        <c:auto val="1"/>
        <c:lblAlgn val="ctr"/>
        <c:lblOffset val="100"/>
        <c:noMultiLvlLbl val="0"/>
      </c:catAx>
      <c:valAx>
        <c:axId val="97356416"/>
        <c:scaling>
          <c:orientation val="minMax"/>
        </c:scaling>
        <c:delete val="0"/>
        <c:axPos val="l"/>
        <c:numFmt formatCode="#,##0.0_ ;\-#,##0.0\ 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97354880"/>
        <c:crosses val="autoZero"/>
        <c:crossBetween val="between"/>
      </c:valAx>
      <c:valAx>
        <c:axId val="97382784"/>
        <c:scaling>
          <c:orientation val="minMax"/>
          <c:max val="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noFill/>
                <a:latin typeface="Arial Narrow" panose="020B0606020202030204" pitchFamily="34" charset="0"/>
              </a:defRPr>
            </a:pPr>
            <a:endParaRPr lang="es-PE"/>
          </a:p>
        </c:txPr>
        <c:crossAx val="97384320"/>
        <c:crosses val="max"/>
        <c:crossBetween val="between"/>
      </c:valAx>
      <c:catAx>
        <c:axId val="9738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3827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Macro Región</a:t>
            </a:r>
            <a:r>
              <a:rPr lang="en-US" sz="1000" baseline="0">
                <a:latin typeface="Arial Narrow" panose="020B0606020202030204" pitchFamily="34" charset="0"/>
              </a:rPr>
              <a:t> Norte</a:t>
            </a:r>
            <a:endParaRPr lang="en-US" sz="1000">
              <a:latin typeface="Arial Narrow" panose="020B0606020202030204" pitchFamily="34" charset="0"/>
            </a:endParaRP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Inversión ejecutada y comprometida</a:t>
            </a:r>
            <a:r>
              <a:rPr lang="en-US" sz="1000" baseline="0">
                <a:latin typeface="Arial Narrow" panose="020B0606020202030204" pitchFamily="34" charset="0"/>
              </a:rPr>
              <a:t> </a:t>
            </a:r>
            <a:r>
              <a:rPr lang="en-US" sz="1000">
                <a:latin typeface="Arial Narrow" panose="020B0606020202030204" pitchFamily="34" charset="0"/>
              </a:rPr>
              <a:t>por regiones </a:t>
            </a: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entre 2009 y 2018*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1" i="0" u="none" strike="noStrike" baseline="0">
                <a:effectLst/>
                <a:latin typeface="Arial Narrow" panose="020B0606020202030204" pitchFamily="34" charset="0"/>
              </a:rPr>
              <a:t>(Millones de S/)</a:t>
            </a:r>
            <a:endParaRPr lang="en-US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31386292994504"/>
          <c:y val="0.24694444444444444"/>
          <c:w val="0.40112510044541594"/>
          <c:h val="0.753055555555555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6.5971189096728125E-2"/>
                  <c:y val="-7.05559027777777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5.5460215603884457E-2"/>
                  <c:y val="-8.3785069444444443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0835417076941049"/>
                  <c:y val="0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8.914485249032901E-2"/>
                  <c:y val="-1.322916666666668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0574507954297178"/>
                  <c:y val="4.4097222222222428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7.0516927949467682E-3"/>
                  <c:y val="-0.1234722222222222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4.7011285299645121E-2"/>
                  <c:y val="-0.1234725694444444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Norte!$J$50:$J$53</c:f>
              <c:strCache>
                <c:ptCount val="4"/>
                <c:pt idx="0">
                  <c:v>Piura</c:v>
                </c:pt>
                <c:pt idx="1">
                  <c:v>La Libertad</c:v>
                </c:pt>
                <c:pt idx="2">
                  <c:v>Cajamarca</c:v>
                </c:pt>
                <c:pt idx="3">
                  <c:v>Lambayeque</c:v>
                </c:pt>
              </c:strCache>
            </c:strRef>
          </c:cat>
          <c:val>
            <c:numRef>
              <c:f>Norte!$K$50:$K$53</c:f>
              <c:numCache>
                <c:formatCode>_ * #,##0.0_ ;_ * \-#,##0.0_ ;_ * "-"??_ ;_ @_ </c:formatCode>
                <c:ptCount val="4"/>
                <c:pt idx="0">
                  <c:v>567.20546381999998</c:v>
                </c:pt>
                <c:pt idx="1">
                  <c:v>211.49565878300001</c:v>
                </c:pt>
                <c:pt idx="2">
                  <c:v>88.308200549999995</c:v>
                </c:pt>
                <c:pt idx="3">
                  <c:v>61.502943000000002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Macro Región Norte: </a:t>
            </a:r>
          </a:p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Monto ejecutado y/o comprometido por sectores, entre 2009</a:t>
            </a:r>
            <a:r>
              <a:rPr lang="en-US" sz="1050" baseline="0">
                <a:latin typeface="Arial Narrow" panose="020B0606020202030204" pitchFamily="34" charset="0"/>
              </a:rPr>
              <a:t> y  2018*</a:t>
            </a:r>
            <a:r>
              <a:rPr lang="en-US" sz="1050">
                <a:latin typeface="Arial Narrow" panose="020B0606020202030204" pitchFamily="34" charset="0"/>
              </a:rPr>
              <a:t> </a:t>
            </a:r>
          </a:p>
          <a:p>
            <a:pPr>
              <a:defRPr sz="1050">
                <a:latin typeface="Arial Narrow" panose="020B0606020202030204" pitchFamily="34" charset="0"/>
              </a:defRPr>
            </a:pPr>
            <a:r>
              <a:rPr lang="en-US" sz="1050">
                <a:latin typeface="Arial Narrow" panose="020B0606020202030204" pitchFamily="34" charset="0"/>
              </a:rPr>
              <a:t>(Millones</a:t>
            </a:r>
            <a:r>
              <a:rPr lang="en-US" sz="1050" baseline="0">
                <a:latin typeface="Arial Narrow" panose="020B0606020202030204" pitchFamily="34" charset="0"/>
              </a:rPr>
              <a:t> de S/)</a:t>
            </a:r>
            <a:endParaRPr lang="en-US" sz="105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75558356607082"/>
          <c:y val="3.582510991695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5689887026837"/>
          <c:y val="0.24222927861911742"/>
          <c:w val="0.78468573302376687"/>
          <c:h val="0.6262302556586875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Norte!$S$16:$S$23</c:f>
              <c:strCache>
                <c:ptCount val="8"/>
                <c:pt idx="0">
                  <c:v>Transporte</c:v>
                </c:pt>
                <c:pt idx="1">
                  <c:v>Educación</c:v>
                </c:pt>
                <c:pt idx="2">
                  <c:v>Seguridad</c:v>
                </c:pt>
                <c:pt idx="3">
                  <c:v>Saneamiento</c:v>
                </c:pt>
                <c:pt idx="4">
                  <c:v>Salud</c:v>
                </c:pt>
                <c:pt idx="5">
                  <c:v>Transporte Urbano</c:v>
                </c:pt>
                <c:pt idx="6">
                  <c:v>Comercio</c:v>
                </c:pt>
                <c:pt idx="7">
                  <c:v>Otros</c:v>
                </c:pt>
              </c:strCache>
            </c:strRef>
          </c:cat>
          <c:val>
            <c:numRef>
              <c:f>Norte!$T$16:$T$23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 w="12700">
              <a:solidFill>
                <a:schemeClr val="accent2"/>
              </a:solidFill>
              <a:prstDash val="sysDash"/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Norte!$S$16:$S$23</c:f>
              <c:strCache>
                <c:ptCount val="8"/>
                <c:pt idx="0">
                  <c:v>Transporte</c:v>
                </c:pt>
                <c:pt idx="1">
                  <c:v>Educación</c:v>
                </c:pt>
                <c:pt idx="2">
                  <c:v>Seguridad</c:v>
                </c:pt>
                <c:pt idx="3">
                  <c:v>Saneamiento</c:v>
                </c:pt>
                <c:pt idx="4">
                  <c:v>Salud</c:v>
                </c:pt>
                <c:pt idx="5">
                  <c:v>Transporte Urbano</c:v>
                </c:pt>
                <c:pt idx="6">
                  <c:v>Comercio</c:v>
                </c:pt>
                <c:pt idx="7">
                  <c:v>Otros</c:v>
                </c:pt>
              </c:strCache>
            </c:strRef>
          </c:cat>
          <c:val>
            <c:numRef>
              <c:f>Norte!$U$16:$U$23</c:f>
              <c:numCache>
                <c:formatCode>0.0</c:formatCode>
                <c:ptCount val="8"/>
                <c:pt idx="0">
                  <c:v>336.66919263300002</c:v>
                </c:pt>
                <c:pt idx="1">
                  <c:v>260.08855063999999</c:v>
                </c:pt>
                <c:pt idx="2">
                  <c:v>92.994664180000001</c:v>
                </c:pt>
                <c:pt idx="3">
                  <c:v>79.954122470000001</c:v>
                </c:pt>
                <c:pt idx="4">
                  <c:v>49.088693330000005</c:v>
                </c:pt>
                <c:pt idx="5">
                  <c:v>38.999425670000008</c:v>
                </c:pt>
                <c:pt idx="6">
                  <c:v>35.258745910000002</c:v>
                </c:pt>
                <c:pt idx="7">
                  <c:v>35.458871319999993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2"/>
        <c:overlap val="40"/>
        <c:axId val="97579392"/>
        <c:axId val="98439552"/>
      </c:barChart>
      <c:catAx>
        <c:axId val="97579392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8439552"/>
        <c:crosses val="autoZero"/>
        <c:auto val="1"/>
        <c:lblAlgn val="ctr"/>
        <c:lblOffset val="100"/>
        <c:noMultiLvlLbl val="0"/>
      </c:catAx>
      <c:valAx>
        <c:axId val="984395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75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Monto adjudicado por niveles de gobierno, entre 2009 y 2018*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(Millones de Soles)</a:t>
            </a:r>
          </a:p>
        </c:rich>
      </c:tx>
      <c:layout>
        <c:manualLayout>
          <c:xMode val="edge"/>
          <c:yMode val="edge"/>
          <c:x val="0.20731796296296295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2462962962963"/>
          <c:y val="0.24298680555555555"/>
          <c:w val="0.82729037037037034"/>
          <c:h val="0.5407090277777777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Norte!$Q$32:$Q$34</c:f>
              <c:strCache>
                <c:ptCount val="3"/>
                <c:pt idx="0">
                  <c:v>Gob. Nacional</c:v>
                </c:pt>
                <c:pt idx="1">
                  <c:v>Gob. Regional</c:v>
                </c:pt>
                <c:pt idx="2">
                  <c:v>Gob. Locales</c:v>
                </c:pt>
              </c:strCache>
            </c:strRef>
          </c:cat>
          <c:val>
            <c:numRef>
              <c:f>Norte!$R$32:$R$34</c:f>
              <c:numCache>
                <c:formatCode>#,##0.0</c:formatCode>
                <c:ptCount val="3"/>
                <c:pt idx="0">
                  <c:v>182.25365165999997</c:v>
                </c:pt>
                <c:pt idx="1">
                  <c:v>459.88314694000007</c:v>
                </c:pt>
                <c:pt idx="2">
                  <c:v>286.37546755300002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2704"/>
        <c:axId val="98474240"/>
      </c:barChart>
      <c:catAx>
        <c:axId val="984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8474240"/>
        <c:crosses val="autoZero"/>
        <c:auto val="1"/>
        <c:lblAlgn val="ctr"/>
        <c:lblOffset val="100"/>
        <c:noMultiLvlLbl val="0"/>
      </c:catAx>
      <c:valAx>
        <c:axId val="984742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984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103654</xdr:colOff>
      <xdr:row>5</xdr:row>
      <xdr:rowOff>81242</xdr:rowOff>
    </xdr:from>
    <xdr:to>
      <xdr:col>14</xdr:col>
      <xdr:colOff>776007</xdr:colOff>
      <xdr:row>7</xdr:row>
      <xdr:rowOff>76199</xdr:rowOff>
    </xdr:to>
    <xdr:sp macro="" textlink="">
      <xdr:nvSpPr>
        <xdr:cNvPr id="10" name="9 Flecha derecha"/>
        <xdr:cNvSpPr/>
      </xdr:nvSpPr>
      <xdr:spPr>
        <a:xfrm>
          <a:off x="11038354" y="1033742"/>
          <a:ext cx="672353" cy="37595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695325</xdr:colOff>
      <xdr:row>64</xdr:row>
      <xdr:rowOff>147637</xdr:rowOff>
    </xdr:from>
    <xdr:to>
      <xdr:col>22</xdr:col>
      <xdr:colOff>742275</xdr:colOff>
      <xdr:row>79</xdr:row>
      <xdr:rowOff>170137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693965</xdr:colOff>
      <xdr:row>47</xdr:row>
      <xdr:rowOff>172810</xdr:rowOff>
    </xdr:from>
    <xdr:to>
      <xdr:col>22</xdr:col>
      <xdr:colOff>746358</xdr:colOff>
      <xdr:row>63</xdr:row>
      <xdr:rowOff>4810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700557</xdr:colOff>
      <xdr:row>10</xdr:row>
      <xdr:rowOff>153091</xdr:rowOff>
    </xdr:from>
    <xdr:to>
      <xdr:col>22</xdr:col>
      <xdr:colOff>780164</xdr:colOff>
      <xdr:row>26</xdr:row>
      <xdr:rowOff>175591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704529</xdr:colOff>
      <xdr:row>29</xdr:row>
      <xdr:rowOff>52947</xdr:rowOff>
    </xdr:from>
    <xdr:to>
      <xdr:col>22</xdr:col>
      <xdr:colOff>770529</xdr:colOff>
      <xdr:row>43</xdr:row>
      <xdr:rowOff>75447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0.02999</cdr:x>
      <cdr:y>0.90454</cdr:y>
    </cdr:from>
    <cdr:to>
      <cdr:x>0.23813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25" y="2605088"/>
          <a:ext cx="112395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0.00176</cdr:x>
      <cdr:y>0.92108</cdr:y>
    </cdr:from>
    <cdr:to>
      <cdr:x>1</cdr:x>
      <cdr:y>0.99339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524" y="2652713"/>
          <a:ext cx="5390476" cy="208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 al 10 abril de 2018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0.05118</cdr:x>
      <cdr:y>0.2497</cdr:y>
    </cdr:from>
    <cdr:to>
      <cdr:x>0.27696</cdr:x>
      <cdr:y>0.31916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4437" y="719140"/>
          <a:ext cx="1210610" cy="200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00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Inversión en Millones de        S/.</a:t>
          </a:r>
        </a:p>
      </cdr:txBody>
    </cdr:sp>
  </cdr:relSizeAnchor>
  <cdr:relSizeAnchor xmlns:cdr="http://schemas.openxmlformats.org/drawingml/2006/chartDrawing">
    <cdr:from>
      <cdr:x>0.05175</cdr:x>
      <cdr:y>0.32522</cdr:y>
    </cdr:from>
    <cdr:to>
      <cdr:x>0.27753</cdr:x>
      <cdr:y>0.39467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77459" y="936622"/>
          <a:ext cx="121061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000">
              <a:solidFill>
                <a:schemeClr val="tx2"/>
              </a:solidFill>
              <a:latin typeface="Arial Narrow" panose="020B0606020202030204" pitchFamily="34" charset="0"/>
            </a:rPr>
            <a:t>□</a:t>
          </a:r>
          <a:r>
            <a:rPr lang="es-PE" sz="750">
              <a:solidFill>
                <a:schemeClr val="tx2"/>
              </a:solidFill>
              <a:latin typeface="Arial Narrow" panose="020B0606020202030204" pitchFamily="34" charset="0"/>
            </a:rPr>
            <a:t> N°</a:t>
          </a:r>
          <a:r>
            <a:rPr lang="es-PE" sz="750" baseline="0">
              <a:solidFill>
                <a:schemeClr val="tx2"/>
              </a:solidFill>
              <a:latin typeface="Arial Narrow" panose="020B0606020202030204" pitchFamily="34" charset="0"/>
            </a:rPr>
            <a:t> de proyectos adjicados    - - -</a:t>
          </a:r>
          <a:endParaRPr lang="es-PE" sz="750">
            <a:solidFill>
              <a:schemeClr val="tx2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0.99723</cdr:x>
      <cdr:y>0.98292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385063" cy="208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  al 10 de  abril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0.90265</cdr:y>
    </cdr:from>
    <cdr:to>
      <cdr:x>1</cdr:x>
      <cdr:y>0.98576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9634"/>
          <a:ext cx="5405443" cy="23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Proinversión, al 10 de abril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0.91689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0645"/>
          <a:ext cx="5400000" cy="239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Proinversión, al 10 de abril de 2018                                                                                                               Elaboración: CIE-PERUCÁMARAS 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workbookViewId="0">
      <selection activeCell="E8" sqref="E8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8" customHeight="1" x14ac:dyDescent="0.3">
      <c r="B2" s="191" t="s">
        <v>77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2:18" ht="19.5" customHeight="1" x14ac:dyDescent="0.25">
      <c r="B3" s="192" t="s">
        <v>147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2:18" ht="15" customHeight="1" x14ac:dyDescent="0.25">
      <c r="B4" s="193" t="s">
        <v>78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2:18" ht="15" customHeight="1" x14ac:dyDescent="0.25">
      <c r="J5" s="4"/>
    </row>
    <row r="6" spans="2:18" ht="15" customHeight="1" x14ac:dyDescent="0.25">
      <c r="J6" s="4"/>
    </row>
    <row r="7" spans="2:18" ht="15" customHeight="1" x14ac:dyDescent="0.25"/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2:R2"/>
    <mergeCell ref="B3:R3"/>
    <mergeCell ref="B4:R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94" t="s"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2:15" x14ac:dyDescent="0.25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</row>
    <row r="10" spans="2:15" x14ac:dyDescent="0.25"/>
    <row r="11" spans="2:15" x14ac:dyDescent="0.25">
      <c r="G11" s="6"/>
    </row>
    <row r="12" spans="2:15" x14ac:dyDescent="0.25">
      <c r="F12" s="6" t="s">
        <v>71</v>
      </c>
      <c r="G12" s="6"/>
      <c r="J12" s="2">
        <v>2</v>
      </c>
    </row>
    <row r="13" spans="2:15" x14ac:dyDescent="0.25">
      <c r="G13" s="6" t="s">
        <v>72</v>
      </c>
      <c r="J13" s="2">
        <v>3</v>
      </c>
    </row>
    <row r="14" spans="2:15" x14ac:dyDescent="0.25">
      <c r="G14" s="6" t="s">
        <v>73</v>
      </c>
      <c r="J14" s="2">
        <v>4</v>
      </c>
    </row>
    <row r="15" spans="2:15" x14ac:dyDescent="0.25">
      <c r="G15" s="6" t="s">
        <v>74</v>
      </c>
      <c r="J15" s="2">
        <v>5</v>
      </c>
    </row>
    <row r="16" spans="2:15" x14ac:dyDescent="0.25">
      <c r="G16" s="6" t="s">
        <v>75</v>
      </c>
      <c r="J16" s="2">
        <v>6</v>
      </c>
    </row>
    <row r="17" spans="7:10" x14ac:dyDescent="0.25">
      <c r="G17" s="15" t="s">
        <v>76</v>
      </c>
      <c r="J17" s="2">
        <v>7</v>
      </c>
    </row>
    <row r="18" spans="7:10" x14ac:dyDescent="0.25">
      <c r="G18" s="6"/>
      <c r="J18" s="2"/>
    </row>
    <row r="19" spans="7:10" x14ac:dyDescent="0.25">
      <c r="G19" s="6"/>
      <c r="J19" s="2"/>
    </row>
    <row r="20" spans="7:10" x14ac:dyDescent="0.25">
      <c r="G20" s="15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58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140625" style="3" customWidth="1"/>
    <col min="17" max="22" width="11.42578125" style="87" customWidth="1"/>
    <col min="23" max="23" width="12.7109375" style="3" customWidth="1"/>
    <col min="24" max="16384" width="11.42578125" style="1" hidden="1"/>
  </cols>
  <sheetData>
    <row r="1" spans="2:21" x14ac:dyDescent="0.25">
      <c r="B1" s="240" t="s">
        <v>148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2:21" x14ac:dyDescent="0.2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S2" s="87" t="s">
        <v>18</v>
      </c>
      <c r="T2" s="87">
        <v>336.66919263300002</v>
      </c>
    </row>
    <row r="3" spans="2:21" x14ac:dyDescent="0.25">
      <c r="B3" s="10" t="str">
        <f>+C7</f>
        <v>1. Inversión comprometida Mediante Obras por Impuestos por sectores, 2009-2018*</v>
      </c>
      <c r="C3" s="5"/>
      <c r="D3" s="5"/>
      <c r="E3" s="5"/>
      <c r="F3" s="5"/>
      <c r="G3" s="5"/>
      <c r="H3" s="10"/>
      <c r="I3" s="11" t="str">
        <f>+C94</f>
        <v>3. Principales Empresas que financian proyectos mediante Obras por Impuestos</v>
      </c>
      <c r="J3" s="11"/>
      <c r="K3" s="11"/>
      <c r="L3" s="11"/>
      <c r="M3" s="10"/>
      <c r="N3" s="12"/>
      <c r="O3" s="12"/>
      <c r="S3" s="87" t="s">
        <v>15</v>
      </c>
      <c r="T3" s="87">
        <v>260.08855063999999</v>
      </c>
    </row>
    <row r="4" spans="2:21" x14ac:dyDescent="0.25">
      <c r="B4" s="10" t="str">
        <f>+C69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  <c r="S4" s="87" t="s">
        <v>21</v>
      </c>
      <c r="T4" s="87">
        <v>92.994664180000001</v>
      </c>
    </row>
    <row r="5" spans="2:2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S5" s="87" t="s">
        <v>17</v>
      </c>
      <c r="T5" s="87">
        <v>79.954122470000001</v>
      </c>
    </row>
    <row r="6" spans="2:21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S6" s="87" t="s">
        <v>1</v>
      </c>
      <c r="T6" s="87">
        <v>49.088693330000005</v>
      </c>
    </row>
    <row r="7" spans="2:21" x14ac:dyDescent="0.25">
      <c r="B7" s="22"/>
      <c r="C7" s="211" t="s">
        <v>125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  <c r="S7" s="87" t="s">
        <v>80</v>
      </c>
      <c r="T7" s="87">
        <v>38.999425670000008</v>
      </c>
    </row>
    <row r="8" spans="2:21" ht="15" customHeight="1" x14ac:dyDescent="0.25">
      <c r="B8" s="22"/>
      <c r="C8" s="206" t="str">
        <f>+CONCATENATE("Entre los años 2009-2018 en la macro región  se han adjudicado ",+L28," proyectos, atendiendo a ",+FIXED(M28,1)," beneficiarios directos mediante obras por impuestos. El monto total invertido fue de S/ ",+FIXED(K28)," millones de los cuales el ",+FIXED(E29*100,1),"% ha sido mediante el Gobierno Nacional, el ",+FIXED(G29*100,1),"% por el Gobierno Regional. y el ",FIXED(I29*100,1),"% por los Gobiernos Regionales en conjunto")</f>
        <v>Entre los años 2009-2018 en la macro región  se han adjudicado 77 proyectos, atendiendo a 6,594,450.0 beneficiarios directos mediante obras por impuestos. El monto total invertido fue de S/ 928.51 millones de los cuales el 19.6% ha sido mediante el Gobierno Nacional, el 49.5% por el Gobierno Regional. y el 30.8% por los Gobiernos Regionales en conjunto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  <c r="S8" s="87" t="s">
        <v>14</v>
      </c>
      <c r="T8" s="87">
        <v>35.258745910000002</v>
      </c>
    </row>
    <row r="9" spans="2:21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  <c r="S9" s="87" t="s">
        <v>2</v>
      </c>
      <c r="T9" s="87">
        <v>35.458871319999993</v>
      </c>
    </row>
    <row r="10" spans="2:21" x14ac:dyDescent="0.25">
      <c r="B10" s="22"/>
      <c r="C10" s="13"/>
      <c r="D10" s="13" t="s">
        <v>59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21" x14ac:dyDescent="0.25">
      <c r="B11" s="22"/>
      <c r="C11" s="212" t="s">
        <v>126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2:21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2:21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  <c r="S13" s="158"/>
    </row>
    <row r="14" spans="2:21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  <c r="S14" s="158"/>
    </row>
    <row r="15" spans="2:21" x14ac:dyDescent="0.25">
      <c r="B15" s="22"/>
      <c r="C15" s="29" t="s">
        <v>18</v>
      </c>
      <c r="D15" s="30"/>
      <c r="E15" s="31"/>
      <c r="F15" s="32"/>
      <c r="G15" s="31">
        <v>254.71775417000001</v>
      </c>
      <c r="H15" s="32">
        <v>5</v>
      </c>
      <c r="I15" s="31">
        <v>81.951438463000002</v>
      </c>
      <c r="J15" s="32">
        <v>7</v>
      </c>
      <c r="K15" s="33">
        <f t="shared" ref="K15:K27" si="0">+E15+G15+I15</f>
        <v>336.66919263300002</v>
      </c>
      <c r="L15" s="34">
        <f t="shared" ref="L15:L27" si="1">+F15+H15+J15</f>
        <v>12</v>
      </c>
      <c r="M15" s="35">
        <v>1470981</v>
      </c>
      <c r="N15" s="13"/>
      <c r="O15" s="23"/>
      <c r="S15" s="158"/>
    </row>
    <row r="16" spans="2:21" x14ac:dyDescent="0.25">
      <c r="B16" s="22"/>
      <c r="C16" s="29" t="s">
        <v>15</v>
      </c>
      <c r="D16" s="30"/>
      <c r="E16" s="31">
        <v>161.18153677999999</v>
      </c>
      <c r="F16" s="32">
        <v>7</v>
      </c>
      <c r="G16" s="31">
        <v>45.759212739999995</v>
      </c>
      <c r="H16" s="32">
        <v>9</v>
      </c>
      <c r="I16" s="31">
        <v>53.147801119999997</v>
      </c>
      <c r="J16" s="32">
        <v>13</v>
      </c>
      <c r="K16" s="33">
        <f t="shared" si="0"/>
        <v>260.08855063999999</v>
      </c>
      <c r="L16" s="34">
        <f t="shared" si="1"/>
        <v>29</v>
      </c>
      <c r="M16" s="35">
        <v>132123</v>
      </c>
      <c r="N16" s="13"/>
      <c r="O16" s="23"/>
      <c r="S16" s="87" t="s">
        <v>18</v>
      </c>
      <c r="U16" s="88">
        <v>336.66919263300002</v>
      </c>
    </row>
    <row r="17" spans="2:21" x14ac:dyDescent="0.25">
      <c r="B17" s="22"/>
      <c r="C17" s="29" t="s">
        <v>21</v>
      </c>
      <c r="D17" s="30"/>
      <c r="E17" s="31">
        <v>17.518894619999998</v>
      </c>
      <c r="F17" s="32">
        <v>3</v>
      </c>
      <c r="G17" s="31">
        <v>39.190695079999998</v>
      </c>
      <c r="H17" s="32">
        <v>1</v>
      </c>
      <c r="I17" s="31">
        <v>36.285074479999999</v>
      </c>
      <c r="J17" s="32">
        <v>4</v>
      </c>
      <c r="K17" s="33">
        <f t="shared" si="0"/>
        <v>92.994664180000001</v>
      </c>
      <c r="L17" s="34">
        <f t="shared" si="1"/>
        <v>8</v>
      </c>
      <c r="M17" s="35">
        <v>2687559</v>
      </c>
      <c r="N17" s="13"/>
      <c r="O17" s="23"/>
      <c r="S17" s="87" t="s">
        <v>15</v>
      </c>
      <c r="U17" s="88">
        <v>260.08855063999999</v>
      </c>
    </row>
    <row r="18" spans="2:21" x14ac:dyDescent="0.25">
      <c r="B18" s="22"/>
      <c r="C18" s="29" t="s">
        <v>17</v>
      </c>
      <c r="D18" s="30"/>
      <c r="E18" s="31"/>
      <c r="F18" s="32"/>
      <c r="G18" s="31">
        <v>50.293189330000004</v>
      </c>
      <c r="H18" s="32">
        <v>4</v>
      </c>
      <c r="I18" s="31">
        <v>29.660933140000001</v>
      </c>
      <c r="J18" s="32">
        <v>4</v>
      </c>
      <c r="K18" s="33">
        <f t="shared" si="0"/>
        <v>79.954122470000001</v>
      </c>
      <c r="L18" s="34">
        <f t="shared" si="1"/>
        <v>8</v>
      </c>
      <c r="M18" s="35">
        <v>175433</v>
      </c>
      <c r="N18" s="13"/>
      <c r="O18" s="23"/>
      <c r="S18" s="87" t="s">
        <v>21</v>
      </c>
      <c r="U18" s="88">
        <v>92.994664180000001</v>
      </c>
    </row>
    <row r="19" spans="2:21" x14ac:dyDescent="0.25">
      <c r="B19" s="22"/>
      <c r="C19" s="29" t="s">
        <v>1</v>
      </c>
      <c r="D19" s="30"/>
      <c r="E19" s="31"/>
      <c r="F19" s="32"/>
      <c r="G19" s="31">
        <v>49.088693330000005</v>
      </c>
      <c r="H19" s="32">
        <v>2</v>
      </c>
      <c r="I19" s="31"/>
      <c r="J19" s="32"/>
      <c r="K19" s="33">
        <f t="shared" si="0"/>
        <v>49.088693330000005</v>
      </c>
      <c r="L19" s="34">
        <f t="shared" si="1"/>
        <v>2</v>
      </c>
      <c r="M19" s="35">
        <v>963409</v>
      </c>
      <c r="N19" s="13"/>
      <c r="O19" s="23"/>
      <c r="S19" s="87" t="s">
        <v>17</v>
      </c>
      <c r="U19" s="88">
        <v>79.954122470000001</v>
      </c>
    </row>
    <row r="20" spans="2:21" x14ac:dyDescent="0.25">
      <c r="B20" s="22"/>
      <c r="C20" s="29" t="s">
        <v>80</v>
      </c>
      <c r="D20" s="30"/>
      <c r="E20" s="31"/>
      <c r="F20" s="32"/>
      <c r="G20" s="31">
        <v>5.2531382699999991</v>
      </c>
      <c r="H20" s="32">
        <v>1</v>
      </c>
      <c r="I20" s="31">
        <v>33.746287400000007</v>
      </c>
      <c r="J20" s="32">
        <v>6</v>
      </c>
      <c r="K20" s="33">
        <f t="shared" si="0"/>
        <v>38.999425670000008</v>
      </c>
      <c r="L20" s="34">
        <f t="shared" si="1"/>
        <v>7</v>
      </c>
      <c r="M20" s="35">
        <v>394613</v>
      </c>
      <c r="N20" s="13"/>
      <c r="O20" s="23"/>
      <c r="S20" s="87" t="s">
        <v>1</v>
      </c>
      <c r="U20" s="88">
        <v>49.088693330000005</v>
      </c>
    </row>
    <row r="21" spans="2:21" x14ac:dyDescent="0.25">
      <c r="B21" s="22"/>
      <c r="C21" s="29" t="s">
        <v>14</v>
      </c>
      <c r="D21" s="30"/>
      <c r="E21" s="31"/>
      <c r="F21" s="32"/>
      <c r="G21" s="31"/>
      <c r="H21" s="32"/>
      <c r="I21" s="31">
        <v>35.258745910000002</v>
      </c>
      <c r="J21" s="32">
        <v>2</v>
      </c>
      <c r="K21" s="33">
        <f t="shared" si="0"/>
        <v>35.258745910000002</v>
      </c>
      <c r="L21" s="34">
        <f t="shared" si="1"/>
        <v>2</v>
      </c>
      <c r="M21" s="35">
        <v>160830</v>
      </c>
      <c r="N21" s="13"/>
      <c r="O21" s="23"/>
      <c r="S21" s="87" t="s">
        <v>80</v>
      </c>
      <c r="U21" s="88">
        <v>38.999425670000008</v>
      </c>
    </row>
    <row r="22" spans="2:21" x14ac:dyDescent="0.25">
      <c r="B22" s="22"/>
      <c r="C22" s="29" t="s">
        <v>20</v>
      </c>
      <c r="D22" s="30"/>
      <c r="E22" s="31"/>
      <c r="F22" s="32"/>
      <c r="G22" s="31"/>
      <c r="H22" s="32"/>
      <c r="I22" s="31">
        <v>12.675855289999999</v>
      </c>
      <c r="J22" s="32">
        <v>3</v>
      </c>
      <c r="K22" s="33">
        <f t="shared" si="0"/>
        <v>12.675855289999999</v>
      </c>
      <c r="L22" s="34">
        <f t="shared" si="1"/>
        <v>3</v>
      </c>
      <c r="M22" s="35">
        <v>130265</v>
      </c>
      <c r="N22" s="13"/>
      <c r="O22" s="23"/>
      <c r="S22" s="89" t="s">
        <v>14</v>
      </c>
      <c r="T22" s="89"/>
      <c r="U22" s="90">
        <v>35.258745910000002</v>
      </c>
    </row>
    <row r="23" spans="2:21" x14ac:dyDescent="0.25">
      <c r="B23" s="22"/>
      <c r="C23" s="29" t="s">
        <v>84</v>
      </c>
      <c r="D23" s="30"/>
      <c r="E23" s="31"/>
      <c r="F23" s="32"/>
      <c r="G23" s="31">
        <v>9.8963104800000004</v>
      </c>
      <c r="H23" s="32">
        <v>2</v>
      </c>
      <c r="I23" s="31"/>
      <c r="J23" s="32"/>
      <c r="K23" s="33">
        <f t="shared" si="0"/>
        <v>9.8963104800000004</v>
      </c>
      <c r="L23" s="34">
        <f t="shared" si="1"/>
        <v>2</v>
      </c>
      <c r="M23" s="35">
        <v>284</v>
      </c>
      <c r="N23" s="13"/>
      <c r="O23" s="23"/>
      <c r="S23" s="87" t="s">
        <v>2</v>
      </c>
      <c r="U23" s="88">
        <v>35.458871319999993</v>
      </c>
    </row>
    <row r="24" spans="2:21" x14ac:dyDescent="0.25">
      <c r="B24" s="22"/>
      <c r="C24" s="29" t="s">
        <v>16</v>
      </c>
      <c r="D24" s="30"/>
      <c r="E24" s="31"/>
      <c r="F24" s="32"/>
      <c r="G24" s="31"/>
      <c r="H24" s="32"/>
      <c r="I24" s="31">
        <v>3.64933175</v>
      </c>
      <c r="J24" s="32">
        <v>1</v>
      </c>
      <c r="K24" s="33">
        <f t="shared" si="0"/>
        <v>3.64933175</v>
      </c>
      <c r="L24" s="34">
        <f t="shared" si="1"/>
        <v>1</v>
      </c>
      <c r="M24" s="35">
        <v>30739</v>
      </c>
      <c r="N24" s="13"/>
      <c r="O24" s="23"/>
      <c r="S24" s="158"/>
    </row>
    <row r="25" spans="2:21" x14ac:dyDescent="0.25">
      <c r="B25" s="22"/>
      <c r="C25" s="29" t="s">
        <v>85</v>
      </c>
      <c r="D25" s="30"/>
      <c r="E25" s="31">
        <v>3.5532202599999998</v>
      </c>
      <c r="F25" s="32">
        <v>1</v>
      </c>
      <c r="G25" s="31"/>
      <c r="H25" s="32"/>
      <c r="I25" s="31"/>
      <c r="J25" s="32"/>
      <c r="K25" s="33">
        <f t="shared" si="0"/>
        <v>3.5532202599999998</v>
      </c>
      <c r="L25" s="34">
        <f t="shared" si="1"/>
        <v>1</v>
      </c>
      <c r="M25" s="35">
        <v>13022</v>
      </c>
      <c r="N25" s="13"/>
      <c r="O25" s="23"/>
    </row>
    <row r="26" spans="2:21" x14ac:dyDescent="0.25">
      <c r="B26" s="22"/>
      <c r="C26" s="29" t="s">
        <v>2</v>
      </c>
      <c r="D26" s="30"/>
      <c r="E26" s="31"/>
      <c r="F26" s="32"/>
      <c r="G26" s="31">
        <v>3.3373736899999997</v>
      </c>
      <c r="H26" s="32">
        <v>1</v>
      </c>
      <c r="I26" s="31"/>
      <c r="J26" s="32"/>
      <c r="K26" s="33">
        <f t="shared" si="0"/>
        <v>3.3373736899999997</v>
      </c>
      <c r="L26" s="34">
        <f t="shared" si="1"/>
        <v>1</v>
      </c>
      <c r="M26" s="35">
        <v>434119</v>
      </c>
      <c r="N26" s="13"/>
      <c r="O26" s="23"/>
      <c r="S26" s="158"/>
    </row>
    <row r="27" spans="2:21" x14ac:dyDescent="0.25">
      <c r="B27" s="22"/>
      <c r="C27" s="29" t="s">
        <v>83</v>
      </c>
      <c r="D27" s="30"/>
      <c r="E27" s="31"/>
      <c r="F27" s="32"/>
      <c r="G27" s="31">
        <v>2.3467798499999999</v>
      </c>
      <c r="H27" s="32">
        <v>1</v>
      </c>
      <c r="I27" s="31"/>
      <c r="J27" s="32"/>
      <c r="K27" s="33">
        <f t="shared" si="0"/>
        <v>2.3467798499999999</v>
      </c>
      <c r="L27" s="34">
        <f t="shared" si="1"/>
        <v>1</v>
      </c>
      <c r="M27" s="35">
        <v>1073</v>
      </c>
      <c r="N27" s="13"/>
      <c r="O27" s="23"/>
    </row>
    <row r="28" spans="2:21" x14ac:dyDescent="0.25">
      <c r="B28" s="22"/>
      <c r="C28" s="209" t="s">
        <v>47</v>
      </c>
      <c r="D28" s="209"/>
      <c r="E28" s="36">
        <f t="shared" ref="E28:M28" si="2">SUM(E15:E27)</f>
        <v>182.25365165999997</v>
      </c>
      <c r="F28" s="37">
        <f t="shared" si="2"/>
        <v>11</v>
      </c>
      <c r="G28" s="36">
        <f t="shared" si="2"/>
        <v>459.88314694000007</v>
      </c>
      <c r="H28" s="37">
        <f t="shared" si="2"/>
        <v>26</v>
      </c>
      <c r="I28" s="36">
        <f t="shared" si="2"/>
        <v>286.37546755299996</v>
      </c>
      <c r="J28" s="37">
        <f t="shared" si="2"/>
        <v>40</v>
      </c>
      <c r="K28" s="36">
        <f t="shared" si="2"/>
        <v>928.51226615299993</v>
      </c>
      <c r="L28" s="37">
        <f t="shared" si="2"/>
        <v>77</v>
      </c>
      <c r="M28" s="38">
        <f t="shared" si="2"/>
        <v>6594450</v>
      </c>
      <c r="N28" s="13"/>
      <c r="O28" s="23"/>
    </row>
    <row r="29" spans="2:21" x14ac:dyDescent="0.25">
      <c r="B29" s="22"/>
      <c r="C29" s="71"/>
      <c r="D29" s="72"/>
      <c r="E29" s="73">
        <f>+E28/K28</f>
        <v>0.19628566934835548</v>
      </c>
      <c r="F29" s="74"/>
      <c r="G29" s="73">
        <f>+G28/K28</f>
        <v>0.49529033024558955</v>
      </c>
      <c r="H29" s="75"/>
      <c r="I29" s="73">
        <f>+I28/K28</f>
        <v>0.30842400040605505</v>
      </c>
      <c r="J29" s="75"/>
      <c r="K29" s="76">
        <f>+I29+G29+E29</f>
        <v>1</v>
      </c>
      <c r="L29" s="72"/>
      <c r="M29" s="77"/>
      <c r="N29" s="8"/>
      <c r="O29" s="23"/>
    </row>
    <row r="30" spans="2:21" x14ac:dyDescent="0.25">
      <c r="B30" s="22"/>
      <c r="C30" s="210" t="s">
        <v>81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3"/>
      <c r="O30" s="23"/>
    </row>
    <row r="31" spans="2:21" x14ac:dyDescent="0.25">
      <c r="B31" s="22"/>
      <c r="C31" s="1"/>
      <c r="D31" s="1"/>
      <c r="E31" s="69"/>
      <c r="F31" s="70"/>
      <c r="G31" s="69"/>
      <c r="H31" s="70"/>
      <c r="I31" s="1"/>
      <c r="J31" s="100" t="s">
        <v>48</v>
      </c>
      <c r="K31" s="101">
        <v>3869.7794362510008</v>
      </c>
      <c r="L31" s="102">
        <v>327</v>
      </c>
      <c r="M31" s="103">
        <v>15127907.003081743</v>
      </c>
      <c r="N31" s="13"/>
      <c r="O31" s="23"/>
    </row>
    <row r="32" spans="2:21" x14ac:dyDescent="0.25">
      <c r="B32" s="22"/>
      <c r="C32" s="68"/>
      <c r="D32" s="68"/>
      <c r="E32" s="69"/>
      <c r="F32" s="70"/>
      <c r="G32" s="69"/>
      <c r="H32" s="70"/>
      <c r="I32" s="1"/>
      <c r="J32" s="100" t="s">
        <v>40</v>
      </c>
      <c r="K32" s="104">
        <f>+K28/K31</f>
        <v>0.23993932508270607</v>
      </c>
      <c r="L32" s="104">
        <f>+L28/L31</f>
        <v>0.23547400611620795</v>
      </c>
      <c r="M32" s="104">
        <f>+M28/M31</f>
        <v>0.43591291238481494</v>
      </c>
      <c r="N32" s="13"/>
      <c r="O32" s="23"/>
      <c r="Q32" s="87" t="s">
        <v>68</v>
      </c>
      <c r="R32" s="158">
        <v>182.25365165999997</v>
      </c>
      <c r="S32" s="87">
        <v>2</v>
      </c>
    </row>
    <row r="33" spans="2:23" x14ac:dyDescent="0.25"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3"/>
      <c r="Q33" s="87" t="s">
        <v>69</v>
      </c>
      <c r="R33" s="158">
        <v>459.88314694000007</v>
      </c>
      <c r="S33" s="87">
        <v>6</v>
      </c>
    </row>
    <row r="34" spans="2:23" x14ac:dyDescent="0.25">
      <c r="B34" s="22"/>
      <c r="C34" s="8"/>
      <c r="D34" s="8"/>
      <c r="E34" s="64"/>
      <c r="F34" s="65"/>
      <c r="G34" s="64"/>
      <c r="H34" s="66"/>
      <c r="I34" s="64"/>
      <c r="J34" s="66"/>
      <c r="K34" s="67"/>
      <c r="L34" s="8"/>
      <c r="M34" s="8"/>
      <c r="N34" s="8"/>
      <c r="O34" s="23"/>
      <c r="Q34" s="87" t="s">
        <v>70</v>
      </c>
      <c r="R34" s="158">
        <v>286.37546755300002</v>
      </c>
      <c r="S34" s="87">
        <v>86</v>
      </c>
    </row>
    <row r="35" spans="2:23" s="13" customFormat="1" x14ac:dyDescent="0.25"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3"/>
      <c r="P35" s="9"/>
      <c r="Q35" s="89"/>
      <c r="R35" s="89"/>
      <c r="S35" s="89"/>
      <c r="T35" s="89"/>
      <c r="U35" s="89"/>
      <c r="V35" s="89"/>
      <c r="W35" s="9"/>
    </row>
    <row r="36" spans="2:23" x14ac:dyDescent="0.25">
      <c r="B36" s="22"/>
      <c r="C36" s="8"/>
      <c r="D36" s="216" t="s">
        <v>127</v>
      </c>
      <c r="E36" s="216"/>
      <c r="F36" s="216"/>
      <c r="G36" s="216"/>
      <c r="H36" s="216"/>
      <c r="I36" s="216"/>
      <c r="J36" s="216"/>
      <c r="K36" s="216"/>
      <c r="L36" s="216"/>
      <c r="M36" s="216"/>
      <c r="N36" s="8"/>
      <c r="O36" s="23"/>
    </row>
    <row r="37" spans="2:23" x14ac:dyDescent="0.25">
      <c r="B37" s="22"/>
      <c r="C37" s="8"/>
      <c r="D37" s="217" t="s">
        <v>23</v>
      </c>
      <c r="E37" s="217"/>
      <c r="F37" s="217"/>
      <c r="G37" s="217"/>
      <c r="H37" s="217"/>
      <c r="I37" s="217"/>
      <c r="J37" s="217"/>
      <c r="K37" s="217"/>
      <c r="L37" s="217"/>
      <c r="M37" s="217"/>
      <c r="N37" s="8"/>
      <c r="O37" s="23"/>
    </row>
    <row r="38" spans="2:23" ht="15" customHeight="1" x14ac:dyDescent="0.25">
      <c r="B38" s="22"/>
      <c r="C38" s="8"/>
      <c r="D38" s="223" t="s">
        <v>3</v>
      </c>
      <c r="E38" s="220" t="s">
        <v>7</v>
      </c>
      <c r="F38" s="221"/>
      <c r="G38" s="220" t="s">
        <v>8</v>
      </c>
      <c r="H38" s="221"/>
      <c r="I38" s="220" t="s">
        <v>9</v>
      </c>
      <c r="J38" s="221"/>
      <c r="K38" s="220" t="s">
        <v>10</v>
      </c>
      <c r="L38" s="221"/>
      <c r="M38" s="218" t="s">
        <v>11</v>
      </c>
      <c r="N38" s="8"/>
      <c r="O38" s="23"/>
    </row>
    <row r="39" spans="2:23" x14ac:dyDescent="0.25">
      <c r="B39" s="22"/>
      <c r="C39" s="8"/>
      <c r="D39" s="224"/>
      <c r="E39" s="39" t="s">
        <v>12</v>
      </c>
      <c r="F39" s="39" t="s">
        <v>13</v>
      </c>
      <c r="G39" s="39" t="s">
        <v>12</v>
      </c>
      <c r="H39" s="39" t="s">
        <v>13</v>
      </c>
      <c r="I39" s="39" t="s">
        <v>12</v>
      </c>
      <c r="J39" s="39" t="s">
        <v>13</v>
      </c>
      <c r="K39" s="39" t="s">
        <v>12</v>
      </c>
      <c r="L39" s="39" t="s">
        <v>13</v>
      </c>
      <c r="M39" s="219"/>
      <c r="N39" s="8"/>
      <c r="O39" s="23"/>
    </row>
    <row r="40" spans="2:23" x14ac:dyDescent="0.25">
      <c r="B40" s="22"/>
      <c r="C40" s="8"/>
      <c r="D40" s="136" t="s">
        <v>75</v>
      </c>
      <c r="E40" s="138">
        <f>+Piura!E26</f>
        <v>107.44204806</v>
      </c>
      <c r="F40" s="139">
        <f>+Piura!F26</f>
        <v>8</v>
      </c>
      <c r="G40" s="142">
        <f>+Piura!G26</f>
        <v>324.88630544</v>
      </c>
      <c r="H40" s="143">
        <f>+Piura!H26</f>
        <v>14</v>
      </c>
      <c r="I40" s="142">
        <f>+Piura!I26</f>
        <v>134.87711032000001</v>
      </c>
      <c r="J40" s="143">
        <f>+Piura!J26</f>
        <v>15</v>
      </c>
      <c r="K40" s="146">
        <f t="shared" ref="K40:L43" si="3">+E40+G40+I40</f>
        <v>567.20546381999998</v>
      </c>
      <c r="L40" s="147">
        <f t="shared" si="3"/>
        <v>37</v>
      </c>
      <c r="M40" s="148">
        <f>+Piura!M26</f>
        <v>2417315</v>
      </c>
      <c r="N40" s="8"/>
      <c r="O40" s="23"/>
    </row>
    <row r="41" spans="2:23" x14ac:dyDescent="0.25">
      <c r="B41" s="22"/>
      <c r="C41" s="8"/>
      <c r="D41" s="136" t="s">
        <v>73</v>
      </c>
      <c r="E41" s="138">
        <f>+'La Libertad'!E26</f>
        <v>13.3086606</v>
      </c>
      <c r="F41" s="139">
        <f>+'La Libertad'!F26</f>
        <v>2</v>
      </c>
      <c r="G41" s="142">
        <f>+'La Libertad'!G26</f>
        <v>120.81595339000002</v>
      </c>
      <c r="H41" s="143">
        <f>+'La Libertad'!H26</f>
        <v>10</v>
      </c>
      <c r="I41" s="142">
        <f>+'La Libertad'!I26</f>
        <v>77.371044792999996</v>
      </c>
      <c r="J41" s="143">
        <f>+'La Libertad'!J26</f>
        <v>11</v>
      </c>
      <c r="K41" s="146">
        <f t="shared" si="3"/>
        <v>211.49565878300001</v>
      </c>
      <c r="L41" s="147">
        <f t="shared" si="3"/>
        <v>23</v>
      </c>
      <c r="M41" s="148">
        <f>+'La Libertad'!M26</f>
        <v>2773651</v>
      </c>
      <c r="N41" s="8"/>
      <c r="O41" s="23"/>
    </row>
    <row r="42" spans="2:23" x14ac:dyDescent="0.25">
      <c r="B42" s="22"/>
      <c r="C42" s="8"/>
      <c r="D42" s="136" t="s">
        <v>72</v>
      </c>
      <c r="E42" s="138">
        <f>+Cajamarca!E26</f>
        <v>0</v>
      </c>
      <c r="F42" s="139">
        <f>+Cajamarca!F26</f>
        <v>0</v>
      </c>
      <c r="G42" s="142">
        <f>+Cajamarca!G26</f>
        <v>14.18088811</v>
      </c>
      <c r="H42" s="143">
        <f>+Cajamarca!H26</f>
        <v>2</v>
      </c>
      <c r="I42" s="142">
        <f>+Cajamarca!I26</f>
        <v>74.127312439999997</v>
      </c>
      <c r="J42" s="143">
        <f>+Cajamarca!J26</f>
        <v>14</v>
      </c>
      <c r="K42" s="146">
        <f t="shared" si="3"/>
        <v>88.308200549999995</v>
      </c>
      <c r="L42" s="147">
        <f t="shared" si="3"/>
        <v>16</v>
      </c>
      <c r="M42" s="148">
        <f>+Cajamarca!M26</f>
        <v>1400484</v>
      </c>
      <c r="N42" s="8"/>
      <c r="O42" s="23"/>
      <c r="S42" s="88"/>
    </row>
    <row r="43" spans="2:23" x14ac:dyDescent="0.25">
      <c r="B43" s="22"/>
      <c r="C43" s="8"/>
      <c r="D43" s="136" t="s">
        <v>74</v>
      </c>
      <c r="E43" s="138">
        <f>+Lambayeque!E26</f>
        <v>61.502943000000002</v>
      </c>
      <c r="F43" s="139">
        <f>+Lambayeque!F26</f>
        <v>1</v>
      </c>
      <c r="G43" s="142">
        <f>+Lambayeque!G26</f>
        <v>0</v>
      </c>
      <c r="H43" s="143">
        <f>+Lambayeque!H26</f>
        <v>0</v>
      </c>
      <c r="I43" s="142">
        <f>+Lambayeque!I26</f>
        <v>0</v>
      </c>
      <c r="J43" s="143">
        <f>+Lambayeque!J26</f>
        <v>0</v>
      </c>
      <c r="K43" s="146">
        <f t="shared" si="3"/>
        <v>61.502943000000002</v>
      </c>
      <c r="L43" s="147">
        <f t="shared" si="3"/>
        <v>1</v>
      </c>
      <c r="M43" s="142">
        <f>+Lambayeque!M26</f>
        <v>3000</v>
      </c>
      <c r="N43" s="8"/>
      <c r="O43" s="23"/>
      <c r="S43" s="88"/>
    </row>
    <row r="44" spans="2:23" x14ac:dyDescent="0.25">
      <c r="B44" s="22"/>
      <c r="C44" s="8"/>
      <c r="D44" s="137" t="s">
        <v>71</v>
      </c>
      <c r="E44" s="140">
        <f t="shared" ref="E44:J44" si="4">SUM(E40:E43)</f>
        <v>182.25365166</v>
      </c>
      <c r="F44" s="141">
        <f t="shared" si="4"/>
        <v>11</v>
      </c>
      <c r="G44" s="144">
        <f t="shared" si="4"/>
        <v>459.88314694000002</v>
      </c>
      <c r="H44" s="145">
        <f t="shared" si="4"/>
        <v>26</v>
      </c>
      <c r="I44" s="144">
        <f t="shared" si="4"/>
        <v>286.37546755300002</v>
      </c>
      <c r="J44" s="145">
        <f t="shared" si="4"/>
        <v>40</v>
      </c>
      <c r="K44" s="144">
        <f t="shared" ref="K44" si="5">+E44+G44+I44</f>
        <v>928.51226615300004</v>
      </c>
      <c r="L44" s="145">
        <f>SUM(L40:L43)</f>
        <v>77</v>
      </c>
      <c r="M44" s="149">
        <f>SUM(M40:M43)</f>
        <v>6594450</v>
      </c>
      <c r="N44" s="8"/>
      <c r="O44" s="23"/>
    </row>
    <row r="45" spans="2:23" x14ac:dyDescent="0.25">
      <c r="B45" s="22"/>
      <c r="C45" s="8"/>
      <c r="D45" s="199" t="s">
        <v>124</v>
      </c>
      <c r="E45" s="199"/>
      <c r="F45" s="199"/>
      <c r="G45" s="199"/>
      <c r="H45" s="199"/>
      <c r="I45" s="199"/>
      <c r="J45" s="199"/>
      <c r="K45" s="199"/>
      <c r="L45" s="199"/>
      <c r="M45" s="199"/>
      <c r="N45" s="8"/>
      <c r="O45" s="23"/>
    </row>
    <row r="46" spans="2:23" x14ac:dyDescent="0.25">
      <c r="B46" s="2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3"/>
    </row>
    <row r="47" spans="2:23" x14ac:dyDescent="0.25">
      <c r="B47" s="22"/>
      <c r="C47" s="8"/>
      <c r="D47" s="222" t="s">
        <v>128</v>
      </c>
      <c r="E47" s="222"/>
      <c r="F47" s="222"/>
      <c r="G47" s="222"/>
      <c r="H47" s="222"/>
      <c r="I47" s="8"/>
      <c r="J47" s="222" t="s">
        <v>25</v>
      </c>
      <c r="K47" s="222"/>
      <c r="L47" s="222"/>
      <c r="M47" s="222"/>
      <c r="N47" s="8"/>
      <c r="O47" s="23"/>
    </row>
    <row r="48" spans="2:23" x14ac:dyDescent="0.25">
      <c r="B48" s="22"/>
      <c r="C48" s="8"/>
      <c r="D48" s="198" t="s">
        <v>24</v>
      </c>
      <c r="E48" s="198"/>
      <c r="F48" s="198"/>
      <c r="G48" s="198"/>
      <c r="H48" s="198"/>
      <c r="I48" s="8"/>
      <c r="J48" s="198" t="s">
        <v>24</v>
      </c>
      <c r="K48" s="198"/>
      <c r="L48" s="198"/>
      <c r="M48" s="198"/>
      <c r="N48" s="8"/>
      <c r="O48" s="23"/>
    </row>
    <row r="49" spans="2:15" x14ac:dyDescent="0.25">
      <c r="B49" s="22"/>
      <c r="C49" s="8"/>
      <c r="D49" s="220" t="s">
        <v>6</v>
      </c>
      <c r="E49" s="221"/>
      <c r="F49" s="39" t="s">
        <v>12</v>
      </c>
      <c r="G49" s="39" t="s">
        <v>22</v>
      </c>
      <c r="H49" s="39" t="s">
        <v>13</v>
      </c>
      <c r="I49" s="8"/>
      <c r="J49" s="41" t="s">
        <v>3</v>
      </c>
      <c r="K49" s="39" t="s">
        <v>12</v>
      </c>
      <c r="L49" s="39" t="s">
        <v>22</v>
      </c>
      <c r="M49" s="39" t="s">
        <v>13</v>
      </c>
      <c r="N49" s="8"/>
      <c r="O49" s="23"/>
    </row>
    <row r="50" spans="2:15" x14ac:dyDescent="0.25">
      <c r="B50" s="22"/>
      <c r="C50" s="8"/>
      <c r="D50" s="136" t="s">
        <v>18</v>
      </c>
      <c r="E50" s="150"/>
      <c r="F50" s="142">
        <v>336.66919263300002</v>
      </c>
      <c r="G50" s="151">
        <f t="shared" ref="G50:G63" si="6">+F50/$F$63</f>
        <v>0.36258992466290563</v>
      </c>
      <c r="H50" s="152">
        <v>12</v>
      </c>
      <c r="I50" s="8"/>
      <c r="J50" s="153" t="s">
        <v>75</v>
      </c>
      <c r="K50" s="142">
        <v>567.20546381999998</v>
      </c>
      <c r="L50" s="151">
        <f>+K50/$K$54</f>
        <v>0.61087557428835959</v>
      </c>
      <c r="M50" s="156">
        <v>37</v>
      </c>
      <c r="N50" s="8"/>
      <c r="O50" s="23"/>
    </row>
    <row r="51" spans="2:15" x14ac:dyDescent="0.25">
      <c r="B51" s="22"/>
      <c r="C51" s="8"/>
      <c r="D51" s="136" t="s">
        <v>15</v>
      </c>
      <c r="E51" s="150"/>
      <c r="F51" s="142">
        <v>260.08855063999999</v>
      </c>
      <c r="G51" s="151">
        <f t="shared" si="6"/>
        <v>0.28011320918526528</v>
      </c>
      <c r="H51" s="152">
        <v>29</v>
      </c>
      <c r="I51" s="8"/>
      <c r="J51" s="153" t="s">
        <v>73</v>
      </c>
      <c r="K51" s="142">
        <v>211.49565878300001</v>
      </c>
      <c r="L51" s="151">
        <f>+K51/$K$54</f>
        <v>0.22777906818535215</v>
      </c>
      <c r="M51" s="156">
        <v>23</v>
      </c>
      <c r="N51" s="8"/>
      <c r="O51" s="23"/>
    </row>
    <row r="52" spans="2:15" x14ac:dyDescent="0.25">
      <c r="B52" s="22"/>
      <c r="C52" s="8"/>
      <c r="D52" s="136" t="s">
        <v>21</v>
      </c>
      <c r="E52" s="150"/>
      <c r="F52" s="142">
        <v>92.994664180000001</v>
      </c>
      <c r="G52" s="151">
        <f t="shared" si="6"/>
        <v>0.10015448106603297</v>
      </c>
      <c r="H52" s="152">
        <v>8</v>
      </c>
      <c r="I52" s="8"/>
      <c r="J52" s="153" t="s">
        <v>72</v>
      </c>
      <c r="K52" s="142">
        <v>88.308200549999995</v>
      </c>
      <c r="L52" s="151">
        <f>+K52/$K$54</f>
        <v>9.5107198654334854E-2</v>
      </c>
      <c r="M52" s="156">
        <v>16</v>
      </c>
      <c r="N52" s="8"/>
      <c r="O52" s="23"/>
    </row>
    <row r="53" spans="2:15" x14ac:dyDescent="0.25">
      <c r="B53" s="22"/>
      <c r="C53" s="8"/>
      <c r="D53" s="136" t="s">
        <v>17</v>
      </c>
      <c r="E53" s="150"/>
      <c r="F53" s="142">
        <v>79.954122470000001</v>
      </c>
      <c r="G53" s="151">
        <f t="shared" si="6"/>
        <v>8.6109925936966772E-2</v>
      </c>
      <c r="H53" s="152">
        <v>8</v>
      </c>
      <c r="I53" s="8"/>
      <c r="J53" s="153" t="s">
        <v>74</v>
      </c>
      <c r="K53" s="142">
        <v>61.502943000000002</v>
      </c>
      <c r="L53" s="151">
        <f>+K53/$K$54</f>
        <v>6.6238158871953529E-2</v>
      </c>
      <c r="M53" s="156">
        <v>1</v>
      </c>
      <c r="N53" s="8"/>
      <c r="O53" s="23"/>
    </row>
    <row r="54" spans="2:15" x14ac:dyDescent="0.25">
      <c r="B54" s="22"/>
      <c r="C54" s="8"/>
      <c r="D54" s="136" t="s">
        <v>1</v>
      </c>
      <c r="E54" s="150"/>
      <c r="F54" s="142">
        <v>49.088693330000005</v>
      </c>
      <c r="G54" s="151">
        <f t="shared" si="6"/>
        <v>5.2868115069048732E-2</v>
      </c>
      <c r="H54" s="152">
        <v>2</v>
      </c>
      <c r="I54" s="8"/>
      <c r="J54" s="154" t="s">
        <v>71</v>
      </c>
      <c r="K54" s="144">
        <f>SUM(K50:K53)</f>
        <v>928.51226615299993</v>
      </c>
      <c r="L54" s="151">
        <f>+K54/$K$54</f>
        <v>1</v>
      </c>
      <c r="M54" s="155">
        <f>SUM(M50:M53)</f>
        <v>77</v>
      </c>
      <c r="N54" s="8"/>
      <c r="O54" s="23"/>
    </row>
    <row r="55" spans="2:15" x14ac:dyDescent="0.25">
      <c r="B55" s="22"/>
      <c r="C55" s="8"/>
      <c r="D55" s="136" t="s">
        <v>80</v>
      </c>
      <c r="E55" s="150"/>
      <c r="F55" s="142">
        <v>38.999425670000008</v>
      </c>
      <c r="G55" s="151">
        <f t="shared" si="6"/>
        <v>4.2002057583559911E-2</v>
      </c>
      <c r="H55" s="152">
        <v>7</v>
      </c>
      <c r="I55" s="8"/>
      <c r="J55" s="42" t="s">
        <v>130</v>
      </c>
      <c r="N55" s="8"/>
      <c r="O55" s="23"/>
    </row>
    <row r="56" spans="2:15" x14ac:dyDescent="0.25">
      <c r="B56" s="22"/>
      <c r="C56" s="8"/>
      <c r="D56" s="136" t="s">
        <v>14</v>
      </c>
      <c r="E56" s="150"/>
      <c r="F56" s="142">
        <v>35.258745910000002</v>
      </c>
      <c r="G56" s="151">
        <f t="shared" si="6"/>
        <v>3.7973376545776379E-2</v>
      </c>
      <c r="H56" s="152">
        <v>2</v>
      </c>
      <c r="I56" s="8"/>
      <c r="J56" s="42" t="s">
        <v>4</v>
      </c>
      <c r="K56" s="9"/>
      <c r="L56" s="9"/>
      <c r="M56" s="9"/>
      <c r="N56" s="8"/>
      <c r="O56" s="23"/>
    </row>
    <row r="57" spans="2:15" x14ac:dyDescent="0.25">
      <c r="B57" s="22"/>
      <c r="C57" s="8"/>
      <c r="D57" s="136" t="s">
        <v>20</v>
      </c>
      <c r="E57" s="150"/>
      <c r="F57" s="142">
        <v>12.675855289999999</v>
      </c>
      <c r="G57" s="151">
        <f t="shared" si="6"/>
        <v>1.3651790883192572E-2</v>
      </c>
      <c r="H57" s="152">
        <v>3</v>
      </c>
      <c r="I57" s="8"/>
      <c r="K57" s="9"/>
      <c r="L57" s="9"/>
      <c r="M57" s="9"/>
      <c r="N57" s="8"/>
      <c r="O57" s="23"/>
    </row>
    <row r="58" spans="2:15" x14ac:dyDescent="0.25">
      <c r="B58" s="22"/>
      <c r="C58" s="8"/>
      <c r="D58" s="136" t="s">
        <v>84</v>
      </c>
      <c r="E58" s="150"/>
      <c r="F58" s="142">
        <v>9.8963104800000004</v>
      </c>
      <c r="G58" s="151">
        <f t="shared" si="6"/>
        <v>1.0658244205003631E-2</v>
      </c>
      <c r="H58" s="152">
        <v>2</v>
      </c>
      <c r="I58" s="8"/>
      <c r="J58" s="3"/>
      <c r="K58" s="3"/>
      <c r="L58" s="3"/>
      <c r="M58" s="3"/>
      <c r="N58" s="8"/>
      <c r="O58" s="23"/>
    </row>
    <row r="59" spans="2:15" x14ac:dyDescent="0.25">
      <c r="B59" s="22"/>
      <c r="C59" s="8"/>
      <c r="D59" s="136" t="s">
        <v>16</v>
      </c>
      <c r="E59" s="150"/>
      <c r="F59" s="142">
        <v>3.64933175</v>
      </c>
      <c r="G59" s="151">
        <f t="shared" si="6"/>
        <v>3.9302999895950369E-3</v>
      </c>
      <c r="H59" s="152">
        <v>1</v>
      </c>
      <c r="I59" s="8"/>
      <c r="J59" s="3"/>
      <c r="K59" s="3"/>
      <c r="L59" s="3"/>
      <c r="M59" s="3"/>
      <c r="N59" s="8"/>
      <c r="O59" s="23"/>
    </row>
    <row r="60" spans="2:15" x14ac:dyDescent="0.25">
      <c r="B60" s="22"/>
      <c r="C60" s="8"/>
      <c r="D60" s="136" t="s">
        <v>85</v>
      </c>
      <c r="E60" s="150"/>
      <c r="F60" s="142">
        <v>3.5532202599999998</v>
      </c>
      <c r="G60" s="151">
        <f t="shared" si="6"/>
        <v>3.8267887130039287E-3</v>
      </c>
      <c r="H60" s="152">
        <v>1</v>
      </c>
      <c r="I60" s="8"/>
      <c r="N60" s="8"/>
      <c r="O60" s="23"/>
    </row>
    <row r="61" spans="2:15" x14ac:dyDescent="0.25">
      <c r="B61" s="22"/>
      <c r="C61" s="8"/>
      <c r="D61" s="136" t="s">
        <v>2</v>
      </c>
      <c r="E61" s="150"/>
      <c r="F61" s="142">
        <v>3.3373736899999997</v>
      </c>
      <c r="G61" s="151">
        <f t="shared" si="6"/>
        <v>3.5943237495691506E-3</v>
      </c>
      <c r="H61" s="152">
        <v>1</v>
      </c>
      <c r="I61" s="8"/>
      <c r="J61" s="8"/>
      <c r="K61" s="8"/>
      <c r="L61" s="8"/>
      <c r="M61" s="8"/>
      <c r="N61" s="8"/>
      <c r="O61" s="23"/>
    </row>
    <row r="62" spans="2:15" x14ac:dyDescent="0.25">
      <c r="B62" s="22"/>
      <c r="C62" s="8"/>
      <c r="D62" s="136" t="s">
        <v>83</v>
      </c>
      <c r="E62" s="150"/>
      <c r="F62" s="142">
        <v>2.3467798499999999</v>
      </c>
      <c r="G62" s="151">
        <f t="shared" si="6"/>
        <v>2.5274624100801038E-3</v>
      </c>
      <c r="H62" s="152">
        <v>1</v>
      </c>
      <c r="I62" s="8"/>
      <c r="J62" s="8"/>
      <c r="K62" s="8"/>
      <c r="L62" s="8"/>
      <c r="M62" s="8"/>
      <c r="N62" s="8"/>
      <c r="O62" s="23"/>
    </row>
    <row r="63" spans="2:15" x14ac:dyDescent="0.25">
      <c r="B63" s="22"/>
      <c r="C63" s="8"/>
      <c r="D63" s="226" t="s">
        <v>19</v>
      </c>
      <c r="E63" s="227"/>
      <c r="F63" s="144">
        <f>SUM(F50:F62)</f>
        <v>928.51226615299993</v>
      </c>
      <c r="G63" s="151">
        <f t="shared" si="6"/>
        <v>1</v>
      </c>
      <c r="H63" s="144">
        <f>SUM(H50:H62)</f>
        <v>77</v>
      </c>
      <c r="I63" s="8"/>
      <c r="J63" s="8"/>
      <c r="K63" s="8"/>
      <c r="L63" s="8"/>
      <c r="M63" s="8"/>
      <c r="N63" s="8"/>
      <c r="O63" s="23"/>
    </row>
    <row r="64" spans="2:15" x14ac:dyDescent="0.25">
      <c r="B64" s="22"/>
      <c r="C64" s="8"/>
      <c r="D64" s="199" t="s">
        <v>129</v>
      </c>
      <c r="E64" s="199"/>
      <c r="F64" s="199"/>
      <c r="G64" s="199"/>
      <c r="H64" s="199"/>
      <c r="I64" s="8"/>
      <c r="J64" s="8"/>
      <c r="K64" s="8"/>
      <c r="L64" s="8"/>
      <c r="M64" s="8"/>
      <c r="N64" s="8"/>
      <c r="O64" s="23"/>
    </row>
    <row r="65" spans="2:15" x14ac:dyDescent="0.25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</row>
    <row r="68" spans="2:15" x14ac:dyDescent="0.25">
      <c r="B68" s="19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21"/>
    </row>
    <row r="69" spans="2:15" x14ac:dyDescent="0.25">
      <c r="B69" s="54"/>
      <c r="C69" s="200" t="s">
        <v>62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55"/>
    </row>
    <row r="70" spans="2:15" ht="15" customHeight="1" x14ac:dyDescent="0.25">
      <c r="B70" s="54"/>
      <c r="C70" s="206" t="str">
        <f>+CONCATENATE("Entre el 2009 y febrero del 2018, se ejecutaron y/o comprometieron  S/ ",FIXED(K86,1),"  millones en proyectos mediante obras por impuestos.")</f>
        <v>Entre el 2009 y febrero del 2018, se ejecutaron y/o comprometieron  S/ 928.5  millones en proyectos mediante obras por impuestos.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56"/>
    </row>
    <row r="71" spans="2:15" x14ac:dyDescent="0.25">
      <c r="B71" s="5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57"/>
    </row>
    <row r="72" spans="2:15" x14ac:dyDescent="0.25">
      <c r="B72" s="54"/>
      <c r="C72" s="207" t="s">
        <v>60</v>
      </c>
      <c r="D72" s="207"/>
      <c r="E72" s="207"/>
      <c r="F72" s="207"/>
      <c r="G72" s="207"/>
      <c r="H72" s="207"/>
      <c r="I72" s="207"/>
      <c r="J72" s="8"/>
      <c r="K72" s="8"/>
      <c r="L72" s="8"/>
      <c r="M72" s="8"/>
      <c r="N72" s="8"/>
      <c r="O72" s="57"/>
    </row>
    <row r="73" spans="2:15" x14ac:dyDescent="0.25">
      <c r="B73" s="54"/>
      <c r="C73" s="208" t="s">
        <v>5</v>
      </c>
      <c r="D73" s="208"/>
      <c r="E73" s="208"/>
      <c r="F73" s="208"/>
      <c r="G73" s="208"/>
      <c r="H73" s="208"/>
      <c r="I73" s="208"/>
      <c r="J73" s="8"/>
      <c r="K73" s="8"/>
      <c r="L73" s="8"/>
      <c r="M73" s="8"/>
      <c r="N73" s="8"/>
      <c r="O73" s="57"/>
    </row>
    <row r="74" spans="2:15" x14ac:dyDescent="0.25">
      <c r="B74" s="54"/>
      <c r="C74" s="228" t="s">
        <v>26</v>
      </c>
      <c r="D74" s="230" t="s">
        <v>27</v>
      </c>
      <c r="E74" s="230"/>
      <c r="F74" s="230"/>
      <c r="G74" s="231" t="s">
        <v>28</v>
      </c>
      <c r="H74" s="231"/>
      <c r="I74" s="231"/>
      <c r="J74" s="9"/>
      <c r="K74" s="230" t="s">
        <v>34</v>
      </c>
      <c r="L74" s="230"/>
      <c r="M74" s="230"/>
      <c r="N74" s="9"/>
      <c r="O74" s="109"/>
    </row>
    <row r="75" spans="2:15" x14ac:dyDescent="0.25">
      <c r="B75" s="54"/>
      <c r="C75" s="229"/>
      <c r="D75" s="44" t="s">
        <v>31</v>
      </c>
      <c r="E75" s="47" t="s">
        <v>35</v>
      </c>
      <c r="F75" s="47" t="s">
        <v>30</v>
      </c>
      <c r="G75" s="44" t="s">
        <v>31</v>
      </c>
      <c r="H75" s="47" t="s">
        <v>35</v>
      </c>
      <c r="I75" s="47" t="s">
        <v>30</v>
      </c>
      <c r="J75" s="9"/>
      <c r="K75" s="45" t="s">
        <v>32</v>
      </c>
      <c r="L75" s="47" t="s">
        <v>35</v>
      </c>
      <c r="M75" s="45" t="s">
        <v>33</v>
      </c>
      <c r="N75" s="110" t="s">
        <v>36</v>
      </c>
      <c r="O75" s="111" t="s">
        <v>45</v>
      </c>
    </row>
    <row r="76" spans="2:15" x14ac:dyDescent="0.25">
      <c r="B76" s="54"/>
      <c r="C76" s="46">
        <v>2009</v>
      </c>
      <c r="D76" s="49">
        <f>+Cajamarca!D41+'La Libertad'!D41+Piura!D41+Lambayeque!D41</f>
        <v>0</v>
      </c>
      <c r="E76" s="106">
        <f>+Cajamarca!E41+'La Libertad'!E41+Piura!E41+Lambayeque!E41</f>
        <v>0</v>
      </c>
      <c r="F76" s="52">
        <f>+Cajamarca!F41+'La Libertad'!F41+Piura!F41+Lambayeque!F41</f>
        <v>0</v>
      </c>
      <c r="G76" s="49">
        <f>+Cajamarca!G41+'La Libertad'!G41+Piura!G41+Lambayeque!G41</f>
        <v>4.3386149999999999</v>
      </c>
      <c r="H76" s="106">
        <f>+Cajamarca!H41+'La Libertad'!H41+Piura!H41+Lambayeque!H41</f>
        <v>1</v>
      </c>
      <c r="I76" s="52">
        <f>+Cajamarca!I41+'La Libertad'!I41+Piura!I41+Lambayeque!I41</f>
        <v>39285</v>
      </c>
      <c r="J76" s="9"/>
      <c r="K76" s="49">
        <f>+D76+G76</f>
        <v>4.3386149999999999</v>
      </c>
      <c r="L76" s="51">
        <f>+E76+H76</f>
        <v>1</v>
      </c>
      <c r="M76" s="52">
        <f>+F76+I76</f>
        <v>39285</v>
      </c>
      <c r="N76" s="112">
        <f t="shared" ref="N76:N86" si="7">+K76/$K$86</f>
        <v>4.6726523258283853E-3</v>
      </c>
      <c r="O76" s="113"/>
    </row>
    <row r="77" spans="2:15" x14ac:dyDescent="0.25">
      <c r="B77" s="54"/>
      <c r="C77" s="46">
        <v>2010</v>
      </c>
      <c r="D77" s="49">
        <f>+Cajamarca!D42+'La Libertad'!D42+Piura!D42+Lambayeque!D42</f>
        <v>0</v>
      </c>
      <c r="E77" s="106">
        <f>+Cajamarca!E42+'La Libertad'!E42+Piura!E42+Lambayeque!E42</f>
        <v>0</v>
      </c>
      <c r="F77" s="52">
        <f>+Cajamarca!F42+'La Libertad'!F42+Piura!F42+Lambayeque!F42</f>
        <v>0</v>
      </c>
      <c r="G77" s="49">
        <f>+Cajamarca!G42+'La Libertad'!G42+Piura!G42+Lambayeque!G42</f>
        <v>4.585801</v>
      </c>
      <c r="H77" s="106">
        <f>+Cajamarca!H42+'La Libertad'!H42+Piura!H42+Lambayeque!H42</f>
        <v>1</v>
      </c>
      <c r="I77" s="52">
        <f>+Cajamarca!I42+'La Libertad'!I42+Piura!I42+Lambayeque!I42</f>
        <v>1362</v>
      </c>
      <c r="J77" s="9"/>
      <c r="K77" s="49">
        <f t="shared" ref="K77:K84" si="8">+D77+G77</f>
        <v>4.585801</v>
      </c>
      <c r="L77" s="51">
        <f t="shared" ref="L77:L84" si="9">+E77+H77</f>
        <v>1</v>
      </c>
      <c r="M77" s="52">
        <f t="shared" ref="M77:M84" si="10">+F77+I77</f>
        <v>1362</v>
      </c>
      <c r="N77" s="112">
        <f t="shared" si="7"/>
        <v>4.9388695951210551E-3</v>
      </c>
      <c r="O77" s="114"/>
    </row>
    <row r="78" spans="2:15" x14ac:dyDescent="0.25">
      <c r="B78" s="54"/>
      <c r="C78" s="46">
        <v>2011</v>
      </c>
      <c r="D78" s="49">
        <f>+Cajamarca!D43+'La Libertad'!D43+Piura!D43+Lambayeque!D43</f>
        <v>0</v>
      </c>
      <c r="E78" s="106">
        <f>+Cajamarca!E43+'La Libertad'!E43+Piura!E43+Lambayeque!E43</f>
        <v>0</v>
      </c>
      <c r="F78" s="52">
        <f>+Cajamarca!F43+'La Libertad'!F43+Piura!F43+Lambayeque!F43</f>
        <v>0</v>
      </c>
      <c r="G78" s="49">
        <f>+Cajamarca!G43+'La Libertad'!G43+Piura!G43+Lambayeque!G43</f>
        <v>6.2352210000000001</v>
      </c>
      <c r="H78" s="106">
        <f>+Cajamarca!H43+'La Libertad'!H43+Piura!H43+Lambayeque!H43</f>
        <v>1</v>
      </c>
      <c r="I78" s="52">
        <f>+Cajamarca!I43+'La Libertad'!I43+Piura!I43+Lambayeque!I43</f>
        <v>2597</v>
      </c>
      <c r="J78" s="9"/>
      <c r="K78" s="49">
        <f t="shared" si="8"/>
        <v>6.2352210000000001</v>
      </c>
      <c r="L78" s="51">
        <f t="shared" si="9"/>
        <v>1</v>
      </c>
      <c r="M78" s="52">
        <f t="shared" si="10"/>
        <v>2597</v>
      </c>
      <c r="N78" s="112">
        <f t="shared" si="7"/>
        <v>6.7152812378383402E-3</v>
      </c>
      <c r="O78" s="114"/>
    </row>
    <row r="79" spans="2:15" x14ac:dyDescent="0.25">
      <c r="B79" s="54"/>
      <c r="C79" s="46">
        <v>2012</v>
      </c>
      <c r="D79" s="49">
        <f>+Cajamarca!D44+'La Libertad'!D44+Piura!D44+Lambayeque!D44</f>
        <v>5.3640500900000001</v>
      </c>
      <c r="E79" s="106">
        <f>+Cajamarca!E44+'La Libertad'!E44+Piura!E44+Lambayeque!E44</f>
        <v>1</v>
      </c>
      <c r="F79" s="52">
        <f>+Cajamarca!F44+'La Libertad'!F44+Piura!F44+Lambayeque!F44</f>
        <v>2250</v>
      </c>
      <c r="G79" s="49">
        <f>+Cajamarca!G44+'La Libertad'!G44+Piura!G44+Lambayeque!G44</f>
        <v>50.904993270000006</v>
      </c>
      <c r="H79" s="106">
        <f>+Cajamarca!H44+'La Libertad'!H44+Piura!H44+Lambayeque!H44</f>
        <v>5</v>
      </c>
      <c r="I79" s="52">
        <f>+Cajamarca!I44+'La Libertad'!I44+Piura!I44+Lambayeque!I44</f>
        <v>340099</v>
      </c>
      <c r="J79" s="9"/>
      <c r="K79" s="49">
        <f t="shared" si="8"/>
        <v>56.269043360000005</v>
      </c>
      <c r="L79" s="51">
        <f t="shared" si="9"/>
        <v>6</v>
      </c>
      <c r="M79" s="52">
        <f t="shared" si="10"/>
        <v>342349</v>
      </c>
      <c r="N79" s="112">
        <f t="shared" si="7"/>
        <v>6.0601292423559661E-2</v>
      </c>
      <c r="O79" s="114">
        <f t="shared" ref="O79:O83" si="11">+K79/K78-1</f>
        <v>8.024386362568384</v>
      </c>
    </row>
    <row r="80" spans="2:15" x14ac:dyDescent="0.25">
      <c r="B80" s="54"/>
      <c r="C80" s="46">
        <v>2013</v>
      </c>
      <c r="D80" s="49">
        <f>+Cajamarca!D45+'La Libertad'!D45+Piura!D45+Lambayeque!D45</f>
        <v>0</v>
      </c>
      <c r="E80" s="106">
        <f>+Cajamarca!E45+'La Libertad'!E45+Piura!E45+Lambayeque!E45</f>
        <v>0</v>
      </c>
      <c r="F80" s="52">
        <f>+Cajamarca!F45+'La Libertad'!F45+Piura!F45+Lambayeque!F45</f>
        <v>0</v>
      </c>
      <c r="G80" s="49">
        <f>+Cajamarca!G45+'La Libertad'!G45+Piura!G45+Lambayeque!G45</f>
        <v>88.750152630000002</v>
      </c>
      <c r="H80" s="106">
        <f>+Cajamarca!H45+'La Libertad'!H45+Piura!H45+Lambayeque!H45</f>
        <v>7</v>
      </c>
      <c r="I80" s="52">
        <f>+Cajamarca!I45+'La Libertad'!I45+Piura!I45+Lambayeque!I45</f>
        <v>2156693</v>
      </c>
      <c r="J80" s="9"/>
      <c r="K80" s="49">
        <f t="shared" si="8"/>
        <v>88.750152630000002</v>
      </c>
      <c r="L80" s="51">
        <f t="shared" si="9"/>
        <v>7</v>
      </c>
      <c r="M80" s="52">
        <f t="shared" si="10"/>
        <v>2156693</v>
      </c>
      <c r="N80" s="112">
        <f t="shared" si="7"/>
        <v>9.5583177374391065E-2</v>
      </c>
      <c r="O80" s="114">
        <f t="shared" si="11"/>
        <v>0.5772465165649121</v>
      </c>
    </row>
    <row r="81" spans="2:15" x14ac:dyDescent="0.25">
      <c r="B81" s="54"/>
      <c r="C81" s="46">
        <v>2014</v>
      </c>
      <c r="D81" s="49">
        <f>+Cajamarca!D46+'La Libertad'!D46+Piura!D46+Lambayeque!D46</f>
        <v>51.149868630000007</v>
      </c>
      <c r="E81" s="106">
        <f>+Cajamarca!E46+'La Libertad'!E46+Piura!E46+Lambayeque!E46</f>
        <v>3</v>
      </c>
      <c r="F81" s="52">
        <f>+Cajamarca!F46+'La Libertad'!F46+Piura!F46+Lambayeque!F46</f>
        <v>71369</v>
      </c>
      <c r="G81" s="49">
        <f>+Cajamarca!G46+'La Libertad'!G46+Piura!G46+Lambayeque!G46</f>
        <v>82.525760199999993</v>
      </c>
      <c r="H81" s="106">
        <f>+Cajamarca!H46+'La Libertad'!H46+Piura!H46+Lambayeque!H46</f>
        <v>14</v>
      </c>
      <c r="I81" s="52">
        <f>+Cajamarca!I46+'La Libertad'!I46+Piura!I46+Lambayeque!I46</f>
        <v>647899</v>
      </c>
      <c r="J81" s="9"/>
      <c r="K81" s="49">
        <f t="shared" si="8"/>
        <v>133.67562882999999</v>
      </c>
      <c r="L81" s="51">
        <f t="shared" si="9"/>
        <v>17</v>
      </c>
      <c r="M81" s="52">
        <f t="shared" si="10"/>
        <v>719268</v>
      </c>
      <c r="N81" s="112">
        <f t="shared" si="7"/>
        <v>0.14396754216704444</v>
      </c>
      <c r="O81" s="114">
        <f t="shared" si="11"/>
        <v>0.5062016781795815</v>
      </c>
    </row>
    <row r="82" spans="2:15" x14ac:dyDescent="0.25">
      <c r="B82" s="54"/>
      <c r="C82" s="46">
        <v>2015</v>
      </c>
      <c r="D82" s="49">
        <f>+Cajamarca!D47+'La Libertad'!D47+Piura!D47+Lambayeque!D47</f>
        <v>138.80293403300001</v>
      </c>
      <c r="E82" s="106">
        <f>+Cajamarca!E47+'La Libertad'!E47+Piura!E47+Lambayeque!E47</f>
        <v>8</v>
      </c>
      <c r="F82" s="52">
        <f>+Cajamarca!F47+'La Libertad'!F47+Piura!F47+Lambayeque!F47</f>
        <v>1143436</v>
      </c>
      <c r="G82" s="49">
        <f>+Cajamarca!G47+'La Libertad'!G47+Piura!G47+Lambayeque!G47</f>
        <v>3.64933175</v>
      </c>
      <c r="H82" s="106">
        <f>+Cajamarca!H47+'La Libertad'!H47+Piura!H47+Lambayeque!H47</f>
        <v>1</v>
      </c>
      <c r="I82" s="52">
        <f>+Cajamarca!I47+'La Libertad'!I47+Piura!I47+Lambayeque!I47</f>
        <v>30739</v>
      </c>
      <c r="J82" s="9"/>
      <c r="K82" s="49">
        <f t="shared" si="8"/>
        <v>142.452265783</v>
      </c>
      <c r="L82" s="51">
        <f t="shared" si="9"/>
        <v>9</v>
      </c>
      <c r="M82" s="52">
        <f t="shared" si="10"/>
        <v>1174175</v>
      </c>
      <c r="N82" s="112">
        <f t="shared" si="7"/>
        <v>0.15341990728157678</v>
      </c>
      <c r="O82" s="114">
        <f t="shared" si="11"/>
        <v>6.5656223425450078E-2</v>
      </c>
    </row>
    <row r="83" spans="2:15" x14ac:dyDescent="0.25">
      <c r="B83" s="54"/>
      <c r="C83" s="46">
        <v>2016</v>
      </c>
      <c r="D83" s="49">
        <f>+Cajamarca!D48+'La Libertad'!D48+Piura!D48+Lambayeque!D48</f>
        <v>174.18849112999999</v>
      </c>
      <c r="E83" s="106">
        <f>+Cajamarca!E48+'La Libertad'!E48+Piura!E48+Lambayeque!E48</f>
        <v>9</v>
      </c>
      <c r="F83" s="52">
        <f>+Cajamarca!F48+'La Libertad'!F48+Piura!F48+Lambayeque!F48</f>
        <v>1192777</v>
      </c>
      <c r="G83" s="49">
        <f>+Cajamarca!G48+'La Libertad'!G48+Piura!G48+Lambayeque!G48</f>
        <v>0</v>
      </c>
      <c r="H83" s="106">
        <f>+Cajamarca!H48+'La Libertad'!H48+Piura!H48+Lambayeque!H48</f>
        <v>0</v>
      </c>
      <c r="I83" s="52">
        <f>+Cajamarca!I48+'La Libertad'!I48+Piura!I48+Lambayeque!I48</f>
        <v>0</v>
      </c>
      <c r="J83" s="9"/>
      <c r="K83" s="49">
        <f t="shared" si="8"/>
        <v>174.18849112999999</v>
      </c>
      <c r="L83" s="51">
        <f t="shared" si="9"/>
        <v>9</v>
      </c>
      <c r="M83" s="52">
        <f t="shared" si="10"/>
        <v>1192777</v>
      </c>
      <c r="N83" s="112">
        <f t="shared" si="7"/>
        <v>0.18759955843307866</v>
      </c>
      <c r="O83" s="114">
        <f t="shared" si="11"/>
        <v>0.22278498114831202</v>
      </c>
    </row>
    <row r="84" spans="2:15" x14ac:dyDescent="0.25">
      <c r="B84" s="54"/>
      <c r="C84" s="46">
        <v>2017</v>
      </c>
      <c r="D84" s="49">
        <f>+Cajamarca!D49+'La Libertad'!D49+Piura!D49+Lambayeque!D49</f>
        <v>296.91674448999999</v>
      </c>
      <c r="E84" s="106">
        <f>+Cajamarca!E49+'La Libertad'!E49+Piura!E49+Lambayeque!E49</f>
        <v>24</v>
      </c>
      <c r="F84" s="52">
        <f>+Cajamarca!F49+'La Libertad'!F49+Piura!F49+Lambayeque!F49</f>
        <v>907487</v>
      </c>
      <c r="G84" s="49">
        <f>+Cajamarca!G49+'La Libertad'!G49+Piura!G49+Lambayeque!G49</f>
        <v>0</v>
      </c>
      <c r="H84" s="106">
        <f>+Cajamarca!H49+'La Libertad'!H49+Piura!H49+Lambayeque!H49</f>
        <v>0</v>
      </c>
      <c r="I84" s="52">
        <f>+Cajamarca!I49+'La Libertad'!I49+Piura!I49+Lambayeque!I49</f>
        <v>0</v>
      </c>
      <c r="J84" s="9"/>
      <c r="K84" s="49">
        <f t="shared" si="8"/>
        <v>296.91674448999999</v>
      </c>
      <c r="L84" s="51">
        <f t="shared" si="9"/>
        <v>24</v>
      </c>
      <c r="M84" s="52">
        <f t="shared" si="10"/>
        <v>907487</v>
      </c>
      <c r="N84" s="112">
        <f t="shared" si="7"/>
        <v>0.31977686812925116</v>
      </c>
      <c r="O84" s="114">
        <f>+K84/K83-1</f>
        <v>0.70457153950777207</v>
      </c>
    </row>
    <row r="85" spans="2:15" x14ac:dyDescent="0.25">
      <c r="B85" s="54"/>
      <c r="C85" s="46" t="s">
        <v>86</v>
      </c>
      <c r="D85" s="49">
        <f>+Cajamarca!D50+'La Libertad'!D50+Piura!D50+Lambayeque!D50</f>
        <v>21.100302930000002</v>
      </c>
      <c r="E85" s="106">
        <f>+Cajamarca!E50+'La Libertad'!E50+Piura!E50+Lambayeque!E50</f>
        <v>2</v>
      </c>
      <c r="F85" s="52">
        <f>+Cajamarca!F50+'La Libertad'!F50+Piura!F50+Lambayeque!F50</f>
        <v>58457</v>
      </c>
      <c r="G85" s="49">
        <f>+Cajamarca!G50+'La Libertad'!G50+Piura!G50+Lambayeque!G50</f>
        <v>0</v>
      </c>
      <c r="H85" s="106">
        <f>+Cajamarca!H50+'La Libertad'!H50+Piura!H50+Lambayeque!H50</f>
        <v>0</v>
      </c>
      <c r="I85" s="52">
        <f>+Cajamarca!I50+'La Libertad'!I50+Piura!I50+Lambayeque!I50</f>
        <v>0</v>
      </c>
      <c r="J85" s="9"/>
      <c r="K85" s="49">
        <f t="shared" ref="K85" si="12">+D85+G85</f>
        <v>21.100302930000002</v>
      </c>
      <c r="L85" s="51">
        <f t="shared" ref="L85" si="13">+E85+H85</f>
        <v>2</v>
      </c>
      <c r="M85" s="52">
        <f t="shared" ref="M85" si="14">+F85+I85</f>
        <v>58457</v>
      </c>
      <c r="N85" s="112">
        <f t="shared" si="7"/>
        <v>2.2724851032310544E-2</v>
      </c>
      <c r="O85" s="114">
        <f>+K85/K84-1</f>
        <v>-0.92893528801737668</v>
      </c>
    </row>
    <row r="86" spans="2:15" x14ac:dyDescent="0.25">
      <c r="B86" s="54"/>
      <c r="C86" s="60" t="s">
        <v>29</v>
      </c>
      <c r="D86" s="61">
        <f t="shared" ref="D86:I86" si="15">SUM(D76:D85)</f>
        <v>687.52239130299995</v>
      </c>
      <c r="E86" s="62">
        <f t="shared" si="15"/>
        <v>47</v>
      </c>
      <c r="F86" s="63">
        <f t="shared" si="15"/>
        <v>3375776</v>
      </c>
      <c r="G86" s="61">
        <f t="shared" si="15"/>
        <v>240.98987484999998</v>
      </c>
      <c r="H86" s="62">
        <f t="shared" si="15"/>
        <v>30</v>
      </c>
      <c r="I86" s="63">
        <f t="shared" si="15"/>
        <v>3218674</v>
      </c>
      <c r="J86" s="9"/>
      <c r="K86" s="61">
        <f>SUM(K76:K85)</f>
        <v>928.51226615299993</v>
      </c>
      <c r="L86" s="62">
        <f>SUM(L76:L85)</f>
        <v>77</v>
      </c>
      <c r="M86" s="63">
        <f>SUM(M76:M85)</f>
        <v>6594450</v>
      </c>
      <c r="N86" s="112">
        <f t="shared" si="7"/>
        <v>1</v>
      </c>
      <c r="O86" s="113"/>
    </row>
    <row r="87" spans="2:15" x14ac:dyDescent="0.25">
      <c r="B87" s="54"/>
      <c r="C87" s="199" t="s">
        <v>61</v>
      </c>
      <c r="D87" s="199"/>
      <c r="E87" s="199"/>
      <c r="F87" s="199"/>
      <c r="G87" s="199"/>
      <c r="H87" s="199"/>
      <c r="I87" s="199"/>
      <c r="J87" s="8"/>
      <c r="K87" s="8"/>
      <c r="L87" s="8"/>
      <c r="M87" s="8"/>
      <c r="N87" s="8"/>
      <c r="O87" s="57"/>
    </row>
    <row r="88" spans="2:15" x14ac:dyDescent="0.25">
      <c r="B88" s="54"/>
      <c r="C88" s="105" t="s">
        <v>82</v>
      </c>
      <c r="D88" s="8"/>
      <c r="E88" s="8"/>
      <c r="F88" s="8"/>
      <c r="G88" s="98"/>
      <c r="H88" s="98"/>
      <c r="I88" s="98"/>
      <c r="J88" s="8"/>
      <c r="K88" s="8"/>
      <c r="L88" s="8"/>
      <c r="M88" s="8"/>
      <c r="N88" s="8"/>
      <c r="O88" s="57"/>
    </row>
    <row r="89" spans="2:15" x14ac:dyDescent="0.25">
      <c r="B89" s="54"/>
      <c r="C89" s="8"/>
      <c r="D89" s="8"/>
      <c r="E89" s="115">
        <f>+E86/L86</f>
        <v>0.61038961038961037</v>
      </c>
      <c r="F89" s="115"/>
      <c r="G89" s="116"/>
      <c r="H89" s="117">
        <f>+H86/L86</f>
        <v>0.38961038961038963</v>
      </c>
      <c r="I89" s="98"/>
      <c r="J89" s="98"/>
      <c r="K89" s="8"/>
      <c r="L89" s="8"/>
      <c r="M89" s="8"/>
      <c r="N89" s="8"/>
      <c r="O89" s="57"/>
    </row>
    <row r="90" spans="2:15" x14ac:dyDescent="0.25">
      <c r="B90" s="5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9"/>
    </row>
    <row r="93" spans="2:15" x14ac:dyDescent="0.25">
      <c r="B93" s="19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21"/>
    </row>
    <row r="94" spans="2:15" x14ac:dyDescent="0.25">
      <c r="B94" s="54"/>
      <c r="C94" s="200" t="s">
        <v>43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55"/>
    </row>
    <row r="95" spans="2:15" x14ac:dyDescent="0.25">
      <c r="B95" s="54"/>
      <c r="C95" s="206" t="str">
        <f>+CONCATENATE("Entre el 2009 y 2017, se ejecutaron y/o comprometieron  S/", FIXED(L120,1)," millones en proyectos mediante obras por impuestos. Entre las principales empresas que se comprometieron figuran: ",C100," con un compromiso de (",FIXED(M100*100,1),"%), seguido por el ",C101," (",FIXED(M101*100,1),"%)  y el ",C102," (",FIXED(M102*100,1),"%) entre las principales.")</f>
        <v>Entre el 2009 y 2017, se ejecutaron y/o comprometieron  S/928.5 millones en proyectos mediante obras por impuestos. Entre las principales empresas que se comprometieron figuran: Banco de Crédito del Perú-BCP con un compromiso de (30.7%), seguido por el Banco de Crédito del Perú-BCP y Mi Banco (10.5%)  y el Consorcio Interbank - Backus - Cementos Pacasmayo (9.3%) entre las principales.</v>
      </c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56"/>
    </row>
    <row r="96" spans="2:15" x14ac:dyDescent="0.25">
      <c r="B96" s="54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56"/>
    </row>
    <row r="97" spans="2:15" x14ac:dyDescent="0.25">
      <c r="B97" s="54"/>
      <c r="C97" s="222" t="s">
        <v>37</v>
      </c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57"/>
    </row>
    <row r="98" spans="2:15" x14ac:dyDescent="0.25">
      <c r="B98" s="54"/>
      <c r="C98" s="9"/>
      <c r="D98" s="9"/>
      <c r="E98" s="9"/>
      <c r="F98" s="203" t="s">
        <v>38</v>
      </c>
      <c r="G98" s="203"/>
      <c r="H98" s="203"/>
      <c r="I98" s="203"/>
      <c r="J98" s="203"/>
      <c r="K98" s="203"/>
      <c r="L98" s="9"/>
      <c r="M98" s="9"/>
      <c r="N98" s="9"/>
      <c r="O98" s="57"/>
    </row>
    <row r="99" spans="2:15" x14ac:dyDescent="0.25">
      <c r="B99" s="54"/>
      <c r="C99" s="204" t="s">
        <v>39</v>
      </c>
      <c r="D99" s="205"/>
      <c r="E99" s="159" t="s">
        <v>122</v>
      </c>
      <c r="F99" s="159">
        <v>2013</v>
      </c>
      <c r="G99" s="159">
        <v>2014</v>
      </c>
      <c r="H99" s="159">
        <v>2015</v>
      </c>
      <c r="I99" s="159">
        <v>2016</v>
      </c>
      <c r="J99" s="159">
        <v>2017</v>
      </c>
      <c r="K99" s="159" t="s">
        <v>86</v>
      </c>
      <c r="L99" s="159" t="s">
        <v>19</v>
      </c>
      <c r="M99" s="159" t="s">
        <v>40</v>
      </c>
      <c r="N99" s="159" t="s">
        <v>42</v>
      </c>
      <c r="O99" s="57"/>
    </row>
    <row r="100" spans="2:15" x14ac:dyDescent="0.25">
      <c r="B100" s="54"/>
      <c r="C100" s="118" t="s">
        <v>41</v>
      </c>
      <c r="D100" s="119"/>
      <c r="E100" s="126">
        <v>10.821021999999999</v>
      </c>
      <c r="F100" s="126"/>
      <c r="G100" s="120">
        <v>51.523228770000003</v>
      </c>
      <c r="H100" s="120">
        <v>40.37277014</v>
      </c>
      <c r="I100" s="120">
        <v>66.595185099999995</v>
      </c>
      <c r="J100" s="120">
        <v>115.56279626999998</v>
      </c>
      <c r="K100" s="120"/>
      <c r="L100" s="120">
        <f t="shared" ref="L100:L119" si="16">SUM(E100:K100)</f>
        <v>284.87500227999999</v>
      </c>
      <c r="M100" s="121">
        <f>+L100/$L$120</f>
        <v>0.30680801176735167</v>
      </c>
      <c r="N100" s="120">
        <v>111054</v>
      </c>
      <c r="O100" s="57"/>
    </row>
    <row r="101" spans="2:15" x14ac:dyDescent="0.25">
      <c r="B101" s="54"/>
      <c r="C101" s="118" t="s">
        <v>112</v>
      </c>
      <c r="D101" s="119"/>
      <c r="E101" s="126">
        <v>0</v>
      </c>
      <c r="F101" s="126"/>
      <c r="G101" s="120"/>
      <c r="H101" s="120"/>
      <c r="I101" s="120"/>
      <c r="J101" s="120">
        <v>97.414973639999999</v>
      </c>
      <c r="K101" s="120"/>
      <c r="L101" s="120">
        <f t="shared" si="16"/>
        <v>97.414973639999999</v>
      </c>
      <c r="M101" s="121">
        <f t="shared" ref="M101:M120" si="17">+L101/$L$120</f>
        <v>0.10491511764686584</v>
      </c>
      <c r="N101" s="120">
        <v>348100</v>
      </c>
      <c r="O101" s="57"/>
    </row>
    <row r="102" spans="2:15" x14ac:dyDescent="0.25">
      <c r="B102" s="54"/>
      <c r="C102" s="118" t="s">
        <v>113</v>
      </c>
      <c r="D102" s="119"/>
      <c r="E102" s="120">
        <v>0</v>
      </c>
      <c r="F102" s="120"/>
      <c r="G102" s="120"/>
      <c r="H102" s="120">
        <v>86.09427740000001</v>
      </c>
      <c r="I102" s="120"/>
      <c r="J102" s="120"/>
      <c r="K102" s="120"/>
      <c r="L102" s="120">
        <f t="shared" si="16"/>
        <v>86.09427740000001</v>
      </c>
      <c r="M102" s="121">
        <f t="shared" si="17"/>
        <v>9.2722821806872524E-2</v>
      </c>
      <c r="N102" s="120">
        <v>195150</v>
      </c>
      <c r="O102" s="57"/>
    </row>
    <row r="103" spans="2:15" x14ac:dyDescent="0.25">
      <c r="B103" s="54"/>
      <c r="C103" s="118" t="s">
        <v>114</v>
      </c>
      <c r="D103" s="119"/>
      <c r="E103" s="120">
        <v>0</v>
      </c>
      <c r="F103" s="120"/>
      <c r="G103" s="126"/>
      <c r="H103" s="120"/>
      <c r="I103" s="120">
        <v>61.108638130000003</v>
      </c>
      <c r="J103" s="120"/>
      <c r="K103" s="120"/>
      <c r="L103" s="120">
        <f t="shared" si="16"/>
        <v>61.108638130000003</v>
      </c>
      <c r="M103" s="121">
        <f t="shared" si="17"/>
        <v>6.5813495801390468E-2</v>
      </c>
      <c r="N103" s="120">
        <v>426898</v>
      </c>
      <c r="O103" s="57"/>
    </row>
    <row r="104" spans="2:15" x14ac:dyDescent="0.25">
      <c r="B104" s="54"/>
      <c r="C104" s="118" t="s">
        <v>89</v>
      </c>
      <c r="D104" s="119"/>
      <c r="E104" s="126">
        <v>4.3386149999999999</v>
      </c>
      <c r="F104" s="126"/>
      <c r="G104" s="126">
        <v>15.075741150000001</v>
      </c>
      <c r="H104" s="120"/>
      <c r="I104" s="120"/>
      <c r="J104" s="120">
        <v>10.724200980000001</v>
      </c>
      <c r="K104" s="120">
        <v>17.547082670000002</v>
      </c>
      <c r="L104" s="120">
        <f t="shared" si="16"/>
        <v>47.685639800000004</v>
      </c>
      <c r="M104" s="121">
        <f t="shared" si="17"/>
        <v>5.1357038068619743E-2</v>
      </c>
      <c r="N104" s="120">
        <v>284977</v>
      </c>
      <c r="O104" s="57"/>
    </row>
    <row r="105" spans="2:15" x14ac:dyDescent="0.25">
      <c r="B105" s="54"/>
      <c r="C105" s="118" t="s">
        <v>100</v>
      </c>
      <c r="D105" s="119"/>
      <c r="E105" s="126">
        <v>0</v>
      </c>
      <c r="F105" s="126">
        <v>39.190695079999998</v>
      </c>
      <c r="G105" s="126"/>
      <c r="H105" s="120"/>
      <c r="I105" s="120"/>
      <c r="J105" s="120"/>
      <c r="K105" s="120"/>
      <c r="L105" s="120">
        <f t="shared" si="16"/>
        <v>39.190695079999998</v>
      </c>
      <c r="M105" s="121">
        <f t="shared" si="17"/>
        <v>4.2208053149770851E-2</v>
      </c>
      <c r="N105" s="120">
        <v>1617050</v>
      </c>
      <c r="O105" s="57"/>
    </row>
    <row r="106" spans="2:15" x14ac:dyDescent="0.25">
      <c r="B106" s="54"/>
      <c r="C106" s="118" t="s">
        <v>101</v>
      </c>
      <c r="D106" s="119"/>
      <c r="E106" s="126">
        <v>0</v>
      </c>
      <c r="F106" s="126"/>
      <c r="G106" s="126">
        <v>37.920882440000007</v>
      </c>
      <c r="H106" s="120"/>
      <c r="I106" s="120"/>
      <c r="J106" s="120"/>
      <c r="K106" s="120"/>
      <c r="L106" s="120">
        <f t="shared" si="16"/>
        <v>37.920882440000007</v>
      </c>
      <c r="M106" s="121">
        <f t="shared" si="17"/>
        <v>4.0840475481399206E-2</v>
      </c>
      <c r="N106" s="120">
        <v>61170</v>
      </c>
      <c r="O106" s="57"/>
    </row>
    <row r="107" spans="2:15" x14ac:dyDescent="0.25">
      <c r="B107" s="54"/>
      <c r="C107" s="118" t="s">
        <v>65</v>
      </c>
      <c r="D107" s="119"/>
      <c r="E107" s="126">
        <v>0</v>
      </c>
      <c r="F107" s="126"/>
      <c r="G107" s="126"/>
      <c r="H107" s="120"/>
      <c r="I107" s="120"/>
      <c r="J107" s="120">
        <v>32.527497799999999</v>
      </c>
      <c r="K107" s="120"/>
      <c r="L107" s="120">
        <f t="shared" si="16"/>
        <v>32.527497799999999</v>
      </c>
      <c r="M107" s="121">
        <f t="shared" si="17"/>
        <v>3.5031845012417025E-2</v>
      </c>
      <c r="N107" s="120">
        <v>325214</v>
      </c>
      <c r="O107" s="57"/>
    </row>
    <row r="108" spans="2:15" x14ac:dyDescent="0.25">
      <c r="B108" s="54"/>
      <c r="C108" s="118" t="s">
        <v>103</v>
      </c>
      <c r="D108" s="119"/>
      <c r="E108" s="126">
        <v>30.26851177</v>
      </c>
      <c r="F108" s="126"/>
      <c r="G108" s="126"/>
      <c r="H108" s="126"/>
      <c r="I108" s="126"/>
      <c r="J108" s="126"/>
      <c r="K108" s="126"/>
      <c r="L108" s="120">
        <f t="shared" si="16"/>
        <v>30.26851177</v>
      </c>
      <c r="M108" s="127">
        <f t="shared" si="17"/>
        <v>3.2598935817410475E-2</v>
      </c>
      <c r="N108" s="126">
        <v>296609</v>
      </c>
      <c r="O108" s="57"/>
    </row>
    <row r="109" spans="2:15" x14ac:dyDescent="0.25">
      <c r="B109" s="54"/>
      <c r="C109" s="118" t="s">
        <v>115</v>
      </c>
      <c r="D109" s="119"/>
      <c r="E109" s="126">
        <v>0</v>
      </c>
      <c r="F109" s="126">
        <v>20.223186439999999</v>
      </c>
      <c r="G109" s="126"/>
      <c r="H109" s="126"/>
      <c r="I109" s="126"/>
      <c r="J109" s="126"/>
      <c r="K109" s="126"/>
      <c r="L109" s="120">
        <f t="shared" si="16"/>
        <v>20.223186439999999</v>
      </c>
      <c r="M109" s="127">
        <f t="shared" si="17"/>
        <v>2.1780203856421244E-2</v>
      </c>
      <c r="N109" s="126">
        <v>387017</v>
      </c>
      <c r="O109" s="57"/>
    </row>
    <row r="110" spans="2:15" x14ac:dyDescent="0.25">
      <c r="B110" s="54"/>
      <c r="C110" s="118" t="s">
        <v>90</v>
      </c>
      <c r="D110" s="119"/>
      <c r="E110" s="126">
        <v>0</v>
      </c>
      <c r="F110" s="126">
        <v>18.539413280000002</v>
      </c>
      <c r="G110" s="126"/>
      <c r="H110" s="126"/>
      <c r="I110" s="126"/>
      <c r="J110" s="126"/>
      <c r="K110" s="126"/>
      <c r="L110" s="120">
        <f t="shared" si="16"/>
        <v>18.539413280000002</v>
      </c>
      <c r="M110" s="127">
        <f t="shared" si="17"/>
        <v>1.9966794145662999E-2</v>
      </c>
      <c r="N110" s="126">
        <v>29587</v>
      </c>
      <c r="O110" s="57"/>
    </row>
    <row r="111" spans="2:15" x14ac:dyDescent="0.25">
      <c r="B111" s="54"/>
      <c r="C111" s="118" t="s">
        <v>99</v>
      </c>
      <c r="D111" s="119"/>
      <c r="E111" s="126">
        <v>0</v>
      </c>
      <c r="F111" s="126"/>
      <c r="G111" s="126"/>
      <c r="H111" s="126"/>
      <c r="I111" s="126">
        <v>17.518894619999998</v>
      </c>
      <c r="J111" s="126"/>
      <c r="K111" s="126"/>
      <c r="L111" s="120">
        <f t="shared" si="16"/>
        <v>17.518894619999998</v>
      </c>
      <c r="M111" s="127">
        <f t="shared" si="17"/>
        <v>1.8867704023538705E-2</v>
      </c>
      <c r="N111" s="126">
        <v>743961</v>
      </c>
      <c r="O111" s="57"/>
    </row>
    <row r="112" spans="2:15" x14ac:dyDescent="0.25">
      <c r="B112" s="54"/>
      <c r="C112" s="118" t="s">
        <v>93</v>
      </c>
      <c r="D112" s="119"/>
      <c r="E112" s="126">
        <v>0</v>
      </c>
      <c r="F112" s="126"/>
      <c r="G112" s="126"/>
      <c r="H112" s="126"/>
      <c r="I112" s="126"/>
      <c r="J112" s="126">
        <v>16.71933263</v>
      </c>
      <c r="K112" s="126"/>
      <c r="L112" s="120">
        <f t="shared" si="16"/>
        <v>16.71933263</v>
      </c>
      <c r="M112" s="127">
        <f t="shared" si="17"/>
        <v>1.800658240011338E-2</v>
      </c>
      <c r="N112" s="126">
        <v>131243</v>
      </c>
      <c r="O112" s="57"/>
    </row>
    <row r="113" spans="2:15" x14ac:dyDescent="0.25">
      <c r="B113" s="54"/>
      <c r="C113" s="118" t="s">
        <v>97</v>
      </c>
      <c r="D113" s="119"/>
      <c r="E113" s="126">
        <v>0</v>
      </c>
      <c r="F113" s="126"/>
      <c r="G113" s="126">
        <v>7.5013254400000005</v>
      </c>
      <c r="H113" s="126"/>
      <c r="I113" s="126">
        <v>6.6422169999999996</v>
      </c>
      <c r="J113" s="126"/>
      <c r="K113" s="126"/>
      <c r="L113" s="120">
        <f t="shared" si="16"/>
        <v>14.143542440000001</v>
      </c>
      <c r="M113" s="127">
        <f t="shared" si="17"/>
        <v>1.5232477755624429E-2</v>
      </c>
      <c r="N113" s="126">
        <v>18637</v>
      </c>
      <c r="O113" s="57"/>
    </row>
    <row r="114" spans="2:15" x14ac:dyDescent="0.25">
      <c r="B114" s="54"/>
      <c r="C114" s="118" t="s">
        <v>116</v>
      </c>
      <c r="D114" s="119"/>
      <c r="E114" s="126">
        <v>0</v>
      </c>
      <c r="F114" s="126"/>
      <c r="G114" s="126"/>
      <c r="H114" s="126"/>
      <c r="I114" s="126">
        <v>14.003735010000002</v>
      </c>
      <c r="J114" s="126"/>
      <c r="K114" s="126"/>
      <c r="L114" s="120">
        <f t="shared" si="16"/>
        <v>14.003735010000002</v>
      </c>
      <c r="M114" s="127">
        <f t="shared" si="17"/>
        <v>1.5081906314517628E-2</v>
      </c>
      <c r="N114" s="126">
        <v>10738</v>
      </c>
      <c r="O114" s="57"/>
    </row>
    <row r="115" spans="2:15" x14ac:dyDescent="0.25">
      <c r="B115" s="54"/>
      <c r="C115" s="118" t="s">
        <v>64</v>
      </c>
      <c r="D115" s="119"/>
      <c r="E115" s="126">
        <v>0</v>
      </c>
      <c r="F115" s="126"/>
      <c r="G115" s="126"/>
      <c r="H115" s="126"/>
      <c r="I115" s="126"/>
      <c r="J115" s="126">
        <v>12.08780556</v>
      </c>
      <c r="K115" s="126"/>
      <c r="L115" s="120">
        <f t="shared" si="16"/>
        <v>12.08780556</v>
      </c>
      <c r="M115" s="127">
        <f t="shared" si="17"/>
        <v>1.3018466207325446E-2</v>
      </c>
      <c r="N115" s="126">
        <v>6188</v>
      </c>
      <c r="O115" s="57"/>
    </row>
    <row r="116" spans="2:15" x14ac:dyDescent="0.25">
      <c r="B116" s="54"/>
      <c r="C116" s="118" t="s">
        <v>94</v>
      </c>
      <c r="D116" s="119"/>
      <c r="E116" s="126">
        <v>0</v>
      </c>
      <c r="F116" s="126"/>
      <c r="G116" s="126"/>
      <c r="H116" s="126"/>
      <c r="I116" s="126">
        <v>5.9730414199999995</v>
      </c>
      <c r="J116" s="126">
        <v>5.5392654400000003</v>
      </c>
      <c r="K116" s="126"/>
      <c r="L116" s="120">
        <f t="shared" si="16"/>
        <v>11.512306859999999</v>
      </c>
      <c r="M116" s="127">
        <f t="shared" si="17"/>
        <v>1.2398658886540768E-2</v>
      </c>
      <c r="N116" s="126">
        <v>17029</v>
      </c>
      <c r="O116" s="57"/>
    </row>
    <row r="117" spans="2:15" x14ac:dyDescent="0.25">
      <c r="B117" s="54"/>
      <c r="C117" s="118" t="s">
        <v>92</v>
      </c>
      <c r="D117" s="119"/>
      <c r="E117" s="126">
        <v>0</v>
      </c>
      <c r="F117" s="126"/>
      <c r="G117" s="126"/>
      <c r="H117" s="126">
        <v>11.16781089</v>
      </c>
      <c r="I117" s="126"/>
      <c r="J117" s="126"/>
      <c r="K117" s="126"/>
      <c r="L117" s="120">
        <f t="shared" si="16"/>
        <v>11.16781089</v>
      </c>
      <c r="M117" s="127">
        <f t="shared" si="17"/>
        <v>1.2027639587649531E-2</v>
      </c>
      <c r="N117" s="126">
        <v>902239</v>
      </c>
      <c r="O117" s="57"/>
    </row>
    <row r="118" spans="2:15" x14ac:dyDescent="0.25">
      <c r="B118" s="54"/>
      <c r="C118" s="118" t="s">
        <v>104</v>
      </c>
      <c r="D118" s="119"/>
      <c r="E118" s="126">
        <v>0</v>
      </c>
      <c r="F118" s="126">
        <v>3.9602404900000003</v>
      </c>
      <c r="G118" s="126">
        <v>5.93606999</v>
      </c>
      <c r="H118" s="126"/>
      <c r="I118" s="126"/>
      <c r="J118" s="126"/>
      <c r="K118" s="126"/>
      <c r="L118" s="120">
        <f t="shared" si="16"/>
        <v>9.8963104800000004</v>
      </c>
      <c r="M118" s="127">
        <f t="shared" si="17"/>
        <v>1.0658244205003631E-2</v>
      </c>
      <c r="N118" s="126">
        <v>284</v>
      </c>
      <c r="O118" s="57"/>
    </row>
    <row r="119" spans="2:15" x14ac:dyDescent="0.25">
      <c r="B119" s="54"/>
      <c r="C119" s="118" t="s">
        <v>2</v>
      </c>
      <c r="D119" s="119"/>
      <c r="E119" s="126">
        <v>26.000531589999998</v>
      </c>
      <c r="F119" s="126">
        <v>6.8366173400000001</v>
      </c>
      <c r="G119" s="126">
        <v>15.718381039999999</v>
      </c>
      <c r="H119" s="126">
        <v>4.8174073530000001</v>
      </c>
      <c r="I119" s="126">
        <v>2.3467798499999999</v>
      </c>
      <c r="J119" s="126">
        <v>6.340872169999999</v>
      </c>
      <c r="K119" s="126">
        <v>3.5532202599999998</v>
      </c>
      <c r="L119" s="120">
        <f t="shared" si="16"/>
        <v>65.613809602999993</v>
      </c>
      <c r="M119" s="127">
        <f t="shared" si="17"/>
        <v>7.0665528065504496E-2</v>
      </c>
      <c r="N119" s="126">
        <v>681305</v>
      </c>
      <c r="O119" s="57"/>
    </row>
    <row r="120" spans="2:15" x14ac:dyDescent="0.25">
      <c r="B120" s="54"/>
      <c r="C120" s="201" t="s">
        <v>19</v>
      </c>
      <c r="D120" s="201"/>
      <c r="E120" s="134">
        <f>SUM(E100:E119)</f>
        <v>71.428680360000001</v>
      </c>
      <c r="F120" s="134">
        <f t="shared" ref="F120:K120" si="18">SUM(F100:F119)</f>
        <v>88.750152630000002</v>
      </c>
      <c r="G120" s="134">
        <f t="shared" si="18"/>
        <v>133.67562883000002</v>
      </c>
      <c r="H120" s="134">
        <f t="shared" si="18"/>
        <v>142.452265783</v>
      </c>
      <c r="I120" s="134">
        <f t="shared" si="18"/>
        <v>174.18849112999996</v>
      </c>
      <c r="J120" s="134">
        <f t="shared" si="18"/>
        <v>296.91674448999999</v>
      </c>
      <c r="K120" s="134">
        <f t="shared" si="18"/>
        <v>21.100302930000002</v>
      </c>
      <c r="L120" s="134">
        <f>SUM(L100:L119)</f>
        <v>928.51226615299993</v>
      </c>
      <c r="M120" s="135">
        <f t="shared" si="17"/>
        <v>1</v>
      </c>
      <c r="N120" s="134">
        <f>SUM(N100:N119)</f>
        <v>6594450</v>
      </c>
      <c r="O120" s="57"/>
    </row>
    <row r="121" spans="2:15" x14ac:dyDescent="0.25">
      <c r="B121" s="54"/>
      <c r="C121" s="202" t="s">
        <v>63</v>
      </c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57"/>
    </row>
    <row r="122" spans="2:15" x14ac:dyDescent="0.25">
      <c r="B122" s="5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57"/>
    </row>
    <row r="123" spans="2:15" x14ac:dyDescent="0.25">
      <c r="B123" s="22"/>
      <c r="C123" s="225" t="s">
        <v>46</v>
      </c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8"/>
      <c r="O123" s="23"/>
    </row>
    <row r="124" spans="2:15" x14ac:dyDescent="0.25">
      <c r="B124" s="22"/>
      <c r="C124" s="217" t="s">
        <v>38</v>
      </c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8"/>
      <c r="O124" s="23"/>
    </row>
    <row r="125" spans="2:15" x14ac:dyDescent="0.25">
      <c r="B125" s="22"/>
      <c r="C125" s="159" t="s">
        <v>3</v>
      </c>
      <c r="D125" s="159">
        <v>2009</v>
      </c>
      <c r="E125" s="159">
        <v>2010</v>
      </c>
      <c r="F125" s="159">
        <v>2011</v>
      </c>
      <c r="G125" s="159">
        <v>2012</v>
      </c>
      <c r="H125" s="159">
        <v>2013</v>
      </c>
      <c r="I125" s="159">
        <v>2014</v>
      </c>
      <c r="J125" s="159">
        <v>2015</v>
      </c>
      <c r="K125" s="159">
        <v>2016</v>
      </c>
      <c r="L125" s="159">
        <v>2017</v>
      </c>
      <c r="M125" s="159">
        <v>2018</v>
      </c>
      <c r="N125" s="8"/>
      <c r="O125" s="57"/>
    </row>
    <row r="126" spans="2:15" x14ac:dyDescent="0.25">
      <c r="B126" s="22"/>
      <c r="C126" s="118" t="s">
        <v>75</v>
      </c>
      <c r="D126" s="126">
        <f>+Piura!E85</f>
        <v>0</v>
      </c>
      <c r="E126" s="126">
        <f>+Piura!F85</f>
        <v>4.585801</v>
      </c>
      <c r="F126" s="126">
        <f>+Piura!G85</f>
        <v>6.2352210000000001</v>
      </c>
      <c r="G126" s="126">
        <f>+Piura!H85</f>
        <v>13.152670480000001</v>
      </c>
      <c r="H126" s="126">
        <f>+Piura!I85</f>
        <v>20.223186439999999</v>
      </c>
      <c r="I126" s="126">
        <f>+Piura!J85</f>
        <v>79.428248190000005</v>
      </c>
      <c r="J126" s="126">
        <f>+Piura!K85</f>
        <v>126.46704754000001</v>
      </c>
      <c r="K126" s="126">
        <f>+Piura!L85</f>
        <v>149.47101251999999</v>
      </c>
      <c r="L126" s="126">
        <f>+Piura!M85</f>
        <v>150.09519398</v>
      </c>
      <c r="M126" s="126">
        <f>+Piura!N85</f>
        <v>17.547082670000002</v>
      </c>
      <c r="N126" s="8"/>
      <c r="O126" s="57"/>
    </row>
    <row r="127" spans="2:15" x14ac:dyDescent="0.25">
      <c r="B127" s="22"/>
      <c r="C127" s="118" t="s">
        <v>73</v>
      </c>
      <c r="D127" s="126">
        <f>+'La Libertad'!E85</f>
        <v>0</v>
      </c>
      <c r="E127" s="126">
        <f>+'La Libertad'!F85</f>
        <v>0</v>
      </c>
      <c r="F127" s="126">
        <f>+'La Libertad'!G85</f>
        <v>0</v>
      </c>
      <c r="G127" s="126">
        <f>+'La Libertad'!H85</f>
        <v>43.11637288</v>
      </c>
      <c r="H127" s="126">
        <f>+'La Libertad'!I85</f>
        <v>49.572762570000002</v>
      </c>
      <c r="I127" s="126">
        <f>+'La Libertad'!J85</f>
        <v>46.747177180000008</v>
      </c>
      <c r="J127" s="126">
        <f>+'La Libertad'!K85</f>
        <v>4.8174073530000001</v>
      </c>
      <c r="K127" s="126">
        <f>+'La Libertad'!L85</f>
        <v>24.717478610000001</v>
      </c>
      <c r="L127" s="126">
        <f>+'La Libertad'!M85</f>
        <v>38.971239929999996</v>
      </c>
      <c r="M127" s="126">
        <f>+'La Libertad'!N85</f>
        <v>3.5532202599999998</v>
      </c>
      <c r="N127" s="8"/>
      <c r="O127" s="57"/>
    </row>
    <row r="128" spans="2:15" x14ac:dyDescent="0.25">
      <c r="B128" s="22"/>
      <c r="C128" s="118" t="s">
        <v>72</v>
      </c>
      <c r="D128" s="126">
        <f>+Cajamarca!E85</f>
        <v>4.3386149999999999</v>
      </c>
      <c r="E128" s="126">
        <f>+Cajamarca!F85</f>
        <v>0</v>
      </c>
      <c r="F128" s="126">
        <f>+Cajamarca!G85</f>
        <v>0</v>
      </c>
      <c r="G128" s="126">
        <f>+Cajamarca!H85</f>
        <v>0</v>
      </c>
      <c r="H128" s="126">
        <f>+Cajamarca!I85</f>
        <v>18.954203620000001</v>
      </c>
      <c r="I128" s="126">
        <f>+Cajamarca!J85</f>
        <v>7.5002034599999998</v>
      </c>
      <c r="J128" s="126">
        <f>+Cajamarca!K85</f>
        <v>11.16781089</v>
      </c>
      <c r="K128" s="126">
        <f>+Cajamarca!L85</f>
        <v>0</v>
      </c>
      <c r="L128" s="126">
        <f>+Cajamarca!M85</f>
        <v>46.347367580000004</v>
      </c>
      <c r="M128" s="126">
        <f>+Cajamarca!N85</f>
        <v>0</v>
      </c>
      <c r="N128" s="8"/>
      <c r="O128" s="57"/>
    </row>
    <row r="129" spans="2:15" x14ac:dyDescent="0.25">
      <c r="B129" s="22"/>
      <c r="C129" s="118" t="s">
        <v>74</v>
      </c>
      <c r="D129" s="126">
        <f>+Lambayeque!E85</f>
        <v>0</v>
      </c>
      <c r="E129" s="126">
        <f>+Lambayeque!F85</f>
        <v>0</v>
      </c>
      <c r="F129" s="126">
        <f>+Lambayeque!G85</f>
        <v>0</v>
      </c>
      <c r="G129" s="126">
        <f>+Lambayeque!H85</f>
        <v>0</v>
      </c>
      <c r="H129" s="126">
        <f>+Lambayeque!I85</f>
        <v>0</v>
      </c>
      <c r="I129" s="126">
        <f>+Lambayeque!J85</f>
        <v>0</v>
      </c>
      <c r="J129" s="126">
        <f>+Lambayeque!K85</f>
        <v>0</v>
      </c>
      <c r="K129" s="126">
        <f>+Lambayeque!L85</f>
        <v>0</v>
      </c>
      <c r="L129" s="126">
        <f>+Lambayeque!M85</f>
        <v>61.502943000000002</v>
      </c>
      <c r="M129" s="126">
        <f>+Lambayeque!N85</f>
        <v>0</v>
      </c>
      <c r="N129" s="8"/>
      <c r="O129" s="57"/>
    </row>
    <row r="130" spans="2:15" x14ac:dyDescent="0.25">
      <c r="B130" s="22"/>
      <c r="C130" s="157" t="s">
        <v>71</v>
      </c>
      <c r="D130" s="134">
        <f t="shared" ref="D130:M130" si="19">SUM(D126:D129)</f>
        <v>4.3386149999999999</v>
      </c>
      <c r="E130" s="134">
        <f t="shared" si="19"/>
        <v>4.585801</v>
      </c>
      <c r="F130" s="134">
        <f t="shared" si="19"/>
        <v>6.2352210000000001</v>
      </c>
      <c r="G130" s="134">
        <f t="shared" si="19"/>
        <v>56.269043359999998</v>
      </c>
      <c r="H130" s="134">
        <f t="shared" si="19"/>
        <v>88.750152630000002</v>
      </c>
      <c r="I130" s="134">
        <f t="shared" si="19"/>
        <v>133.67562883000002</v>
      </c>
      <c r="J130" s="134">
        <f t="shared" si="19"/>
        <v>142.452265783</v>
      </c>
      <c r="K130" s="134">
        <f t="shared" si="19"/>
        <v>174.18849112999999</v>
      </c>
      <c r="L130" s="134">
        <f t="shared" si="19"/>
        <v>296.91674448999999</v>
      </c>
      <c r="M130" s="134">
        <f t="shared" si="19"/>
        <v>21.100302930000002</v>
      </c>
      <c r="N130" s="8"/>
      <c r="O130" s="57"/>
    </row>
    <row r="131" spans="2:15" x14ac:dyDescent="0.25">
      <c r="B131" s="22"/>
      <c r="C131" s="199" t="s">
        <v>131</v>
      </c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8"/>
      <c r="O131" s="23"/>
    </row>
    <row r="132" spans="2:15" x14ac:dyDescent="0.25">
      <c r="B132" s="2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3"/>
    </row>
    <row r="133" spans="2:15" x14ac:dyDescent="0.25">
      <c r="B133" s="22"/>
      <c r="C133" s="225" t="s">
        <v>66</v>
      </c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8"/>
      <c r="O133" s="57"/>
    </row>
    <row r="134" spans="2:15" x14ac:dyDescent="0.25">
      <c r="B134" s="22"/>
      <c r="C134" s="159" t="s">
        <v>3</v>
      </c>
      <c r="D134" s="159">
        <v>2009</v>
      </c>
      <c r="E134" s="159">
        <v>2010</v>
      </c>
      <c r="F134" s="159">
        <v>2011</v>
      </c>
      <c r="G134" s="159">
        <v>2012</v>
      </c>
      <c r="H134" s="159">
        <v>2013</v>
      </c>
      <c r="I134" s="159">
        <v>2014</v>
      </c>
      <c r="J134" s="159">
        <v>2015</v>
      </c>
      <c r="K134" s="159">
        <v>2016</v>
      </c>
      <c r="L134" s="159">
        <v>2017</v>
      </c>
      <c r="M134" s="159">
        <v>2018</v>
      </c>
      <c r="N134" s="8"/>
      <c r="O134" s="57"/>
    </row>
    <row r="135" spans="2:15" x14ac:dyDescent="0.25">
      <c r="B135" s="22"/>
      <c r="C135" s="118" t="s">
        <v>75</v>
      </c>
      <c r="D135" s="184"/>
      <c r="E135" s="184">
        <v>1</v>
      </c>
      <c r="F135" s="184">
        <v>1</v>
      </c>
      <c r="G135" s="184">
        <v>3</v>
      </c>
      <c r="H135" s="184">
        <v>2</v>
      </c>
      <c r="I135" s="184">
        <v>9</v>
      </c>
      <c r="J135" s="184">
        <v>6</v>
      </c>
      <c r="K135" s="184">
        <v>5</v>
      </c>
      <c r="L135" s="184">
        <v>9</v>
      </c>
      <c r="M135" s="184">
        <v>1</v>
      </c>
      <c r="N135" s="8"/>
      <c r="O135" s="57"/>
    </row>
    <row r="136" spans="2:15" x14ac:dyDescent="0.25">
      <c r="B136" s="22"/>
      <c r="C136" s="118" t="s">
        <v>73</v>
      </c>
      <c r="D136" s="184"/>
      <c r="E136" s="184"/>
      <c r="F136" s="184"/>
      <c r="G136" s="184">
        <v>3</v>
      </c>
      <c r="H136" s="184">
        <v>3</v>
      </c>
      <c r="I136" s="184">
        <v>3</v>
      </c>
      <c r="J136" s="184">
        <v>2</v>
      </c>
      <c r="K136" s="184">
        <v>4</v>
      </c>
      <c r="L136" s="184">
        <v>7</v>
      </c>
      <c r="M136" s="184">
        <v>1</v>
      </c>
      <c r="N136" s="8"/>
      <c r="O136" s="57"/>
    </row>
    <row r="137" spans="2:15" x14ac:dyDescent="0.25">
      <c r="B137" s="22"/>
      <c r="C137" s="118" t="s">
        <v>72</v>
      </c>
      <c r="D137" s="184">
        <v>1</v>
      </c>
      <c r="E137" s="184"/>
      <c r="F137" s="184"/>
      <c r="G137" s="184"/>
      <c r="H137" s="184">
        <v>2</v>
      </c>
      <c r="I137" s="184">
        <v>5</v>
      </c>
      <c r="J137" s="184">
        <v>1</v>
      </c>
      <c r="K137" s="184"/>
      <c r="L137" s="184">
        <v>7</v>
      </c>
      <c r="M137" s="184"/>
      <c r="N137" s="8"/>
      <c r="O137" s="57"/>
    </row>
    <row r="138" spans="2:15" x14ac:dyDescent="0.25">
      <c r="B138" s="22"/>
      <c r="C138" s="118" t="s">
        <v>74</v>
      </c>
      <c r="D138" s="184"/>
      <c r="E138" s="184"/>
      <c r="F138" s="184"/>
      <c r="G138" s="184"/>
      <c r="H138" s="184"/>
      <c r="I138" s="184"/>
      <c r="J138" s="184"/>
      <c r="K138" s="184"/>
      <c r="L138" s="184">
        <v>1</v>
      </c>
      <c r="M138" s="184"/>
      <c r="N138" s="8"/>
      <c r="O138" s="57"/>
    </row>
    <row r="139" spans="2:15" x14ac:dyDescent="0.25">
      <c r="B139" s="22"/>
      <c r="C139" s="157" t="s">
        <v>71</v>
      </c>
      <c r="D139" s="185">
        <f t="shared" ref="D139:M139" si="20">SUM(D135:D138)</f>
        <v>1</v>
      </c>
      <c r="E139" s="185">
        <f t="shared" si="20"/>
        <v>1</v>
      </c>
      <c r="F139" s="185">
        <f t="shared" si="20"/>
        <v>1</v>
      </c>
      <c r="G139" s="185">
        <f t="shared" si="20"/>
        <v>6</v>
      </c>
      <c r="H139" s="185">
        <f t="shared" si="20"/>
        <v>7</v>
      </c>
      <c r="I139" s="185">
        <f t="shared" si="20"/>
        <v>17</v>
      </c>
      <c r="J139" s="185">
        <f t="shared" si="20"/>
        <v>9</v>
      </c>
      <c r="K139" s="185">
        <f t="shared" si="20"/>
        <v>9</v>
      </c>
      <c r="L139" s="185">
        <f t="shared" si="20"/>
        <v>24</v>
      </c>
      <c r="M139" s="185">
        <f t="shared" si="20"/>
        <v>2</v>
      </c>
      <c r="N139" s="8"/>
      <c r="O139" s="57"/>
    </row>
    <row r="140" spans="2:15" x14ac:dyDescent="0.25">
      <c r="B140" s="22"/>
      <c r="C140" s="199" t="s">
        <v>131</v>
      </c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8"/>
      <c r="O140" s="57"/>
    </row>
    <row r="141" spans="2:15" x14ac:dyDescent="0.25"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8"/>
    </row>
    <row r="144" spans="2:15" x14ac:dyDescent="0.25">
      <c r="B144" s="8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6"/>
    </row>
    <row r="145" spans="2:15" x14ac:dyDescent="0.25">
      <c r="B145" s="22"/>
      <c r="C145" s="198" t="s">
        <v>123</v>
      </c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23"/>
    </row>
    <row r="146" spans="2:15" x14ac:dyDescent="0.25">
      <c r="B146" s="22"/>
      <c r="C146" s="82" t="s">
        <v>49</v>
      </c>
      <c r="D146" s="83" t="s">
        <v>3</v>
      </c>
      <c r="E146" s="83" t="s">
        <v>50</v>
      </c>
      <c r="F146" s="195" t="s">
        <v>51</v>
      </c>
      <c r="G146" s="196"/>
      <c r="H146" s="82" t="s">
        <v>52</v>
      </c>
      <c r="I146" s="195" t="s">
        <v>53</v>
      </c>
      <c r="J146" s="197"/>
      <c r="K146" s="196"/>
      <c r="L146" s="83" t="s">
        <v>54</v>
      </c>
      <c r="M146" s="83" t="s">
        <v>55</v>
      </c>
      <c r="N146" s="82" t="s">
        <v>56</v>
      </c>
      <c r="O146" s="23"/>
    </row>
    <row r="147" spans="2:15" x14ac:dyDescent="0.25">
      <c r="B147" s="22"/>
      <c r="C147" s="186">
        <v>1</v>
      </c>
      <c r="D147" s="187" t="s">
        <v>75</v>
      </c>
      <c r="E147" s="187" t="s">
        <v>132</v>
      </c>
      <c r="F147" s="187" t="s">
        <v>113</v>
      </c>
      <c r="G147" s="187"/>
      <c r="H147" s="188">
        <v>2015</v>
      </c>
      <c r="I147" s="187" t="s">
        <v>137</v>
      </c>
      <c r="J147" s="189"/>
      <c r="K147" s="189"/>
      <c r="L147" s="187" t="s">
        <v>18</v>
      </c>
      <c r="M147" s="190">
        <v>86.09427740000001</v>
      </c>
      <c r="N147" s="187">
        <v>195150</v>
      </c>
      <c r="O147" s="23"/>
    </row>
    <row r="148" spans="2:15" x14ac:dyDescent="0.25">
      <c r="B148" s="22"/>
      <c r="C148" s="186">
        <v>2</v>
      </c>
      <c r="D148" s="187" t="s">
        <v>75</v>
      </c>
      <c r="E148" s="187" t="s">
        <v>133</v>
      </c>
      <c r="F148" s="187" t="s">
        <v>41</v>
      </c>
      <c r="G148" s="187"/>
      <c r="H148" s="188">
        <v>2016</v>
      </c>
      <c r="I148" s="187" t="s">
        <v>138</v>
      </c>
      <c r="J148" s="189"/>
      <c r="K148" s="189"/>
      <c r="L148" s="187" t="s">
        <v>15</v>
      </c>
      <c r="M148" s="190">
        <v>66.595185099999995</v>
      </c>
      <c r="N148" s="187">
        <v>3000</v>
      </c>
      <c r="O148" s="23"/>
    </row>
    <row r="149" spans="2:15" x14ac:dyDescent="0.25">
      <c r="B149" s="22"/>
      <c r="C149" s="186">
        <v>3</v>
      </c>
      <c r="D149" s="187" t="s">
        <v>74</v>
      </c>
      <c r="E149" s="187" t="s">
        <v>133</v>
      </c>
      <c r="F149" s="187" t="s">
        <v>41</v>
      </c>
      <c r="G149" s="187"/>
      <c r="H149" s="188">
        <v>2017</v>
      </c>
      <c r="I149" s="187" t="s">
        <v>139</v>
      </c>
      <c r="J149" s="189"/>
      <c r="K149" s="189"/>
      <c r="L149" s="187" t="s">
        <v>15</v>
      </c>
      <c r="M149" s="190">
        <v>61.502943000000002</v>
      </c>
      <c r="N149" s="187">
        <v>3000</v>
      </c>
      <c r="O149" s="23"/>
    </row>
    <row r="150" spans="2:15" x14ac:dyDescent="0.25">
      <c r="B150" s="22"/>
      <c r="C150" s="78">
        <v>4</v>
      </c>
      <c r="D150" s="79" t="s">
        <v>75</v>
      </c>
      <c r="E150" s="79" t="s">
        <v>132</v>
      </c>
      <c r="F150" s="79" t="s">
        <v>114</v>
      </c>
      <c r="G150" s="79"/>
      <c r="H150" s="81">
        <v>2016</v>
      </c>
      <c r="I150" s="79" t="s">
        <v>140</v>
      </c>
      <c r="J150" s="173"/>
      <c r="K150" s="173"/>
      <c r="L150" s="79" t="s">
        <v>18</v>
      </c>
      <c r="M150" s="80">
        <v>61.108638130000003</v>
      </c>
      <c r="N150" s="79">
        <v>426898</v>
      </c>
      <c r="O150" s="23"/>
    </row>
    <row r="151" spans="2:15" x14ac:dyDescent="0.25">
      <c r="B151" s="22"/>
      <c r="C151" s="78">
        <v>5</v>
      </c>
      <c r="D151" s="79" t="s">
        <v>75</v>
      </c>
      <c r="E151" s="79" t="s">
        <v>132</v>
      </c>
      <c r="F151" s="79" t="s">
        <v>112</v>
      </c>
      <c r="G151" s="79"/>
      <c r="H151" s="81">
        <v>2017</v>
      </c>
      <c r="I151" s="79" t="s">
        <v>141</v>
      </c>
      <c r="J151" s="173"/>
      <c r="K151" s="173"/>
      <c r="L151" s="79" t="s">
        <v>18</v>
      </c>
      <c r="M151" s="80">
        <v>56.915429880000005</v>
      </c>
      <c r="N151" s="79">
        <v>174100</v>
      </c>
      <c r="O151" s="23"/>
    </row>
    <row r="152" spans="2:15" x14ac:dyDescent="0.25">
      <c r="B152" s="22"/>
      <c r="C152" s="78">
        <v>6</v>
      </c>
      <c r="D152" s="79" t="s">
        <v>75</v>
      </c>
      <c r="E152" s="79" t="s">
        <v>132</v>
      </c>
      <c r="F152" s="79" t="s">
        <v>112</v>
      </c>
      <c r="G152" s="79"/>
      <c r="H152" s="81">
        <v>2017</v>
      </c>
      <c r="I152" s="79" t="s">
        <v>142</v>
      </c>
      <c r="J152" s="173"/>
      <c r="K152" s="173"/>
      <c r="L152" s="79" t="s">
        <v>18</v>
      </c>
      <c r="M152" s="80">
        <v>40.499543759999995</v>
      </c>
      <c r="N152" s="79">
        <v>174000</v>
      </c>
      <c r="O152" s="23"/>
    </row>
    <row r="153" spans="2:15" x14ac:dyDescent="0.25">
      <c r="B153" s="22"/>
      <c r="C153" s="78">
        <v>7</v>
      </c>
      <c r="D153" s="79" t="s">
        <v>73</v>
      </c>
      <c r="E153" s="79" t="s">
        <v>134</v>
      </c>
      <c r="F153" s="79" t="s">
        <v>100</v>
      </c>
      <c r="G153" s="79"/>
      <c r="H153" s="81">
        <v>2013</v>
      </c>
      <c r="I153" s="79" t="s">
        <v>143</v>
      </c>
      <c r="J153" s="173"/>
      <c r="K153" s="173"/>
      <c r="L153" s="79" t="s">
        <v>21</v>
      </c>
      <c r="M153" s="80">
        <v>39.190695079999998</v>
      </c>
      <c r="N153" s="79">
        <v>1617050</v>
      </c>
      <c r="O153" s="23"/>
    </row>
    <row r="154" spans="2:15" x14ac:dyDescent="0.25">
      <c r="B154" s="22"/>
      <c r="C154" s="78">
        <v>8</v>
      </c>
      <c r="D154" s="79" t="s">
        <v>73</v>
      </c>
      <c r="E154" s="79" t="s">
        <v>134</v>
      </c>
      <c r="F154" s="79" t="s">
        <v>101</v>
      </c>
      <c r="G154" s="79"/>
      <c r="H154" s="81">
        <v>2014</v>
      </c>
      <c r="I154" s="79" t="s">
        <v>144</v>
      </c>
      <c r="J154" s="173"/>
      <c r="K154" s="173"/>
      <c r="L154" s="79" t="s">
        <v>1</v>
      </c>
      <c r="M154" s="80">
        <v>37.920882440000007</v>
      </c>
      <c r="N154" s="79">
        <v>61170</v>
      </c>
      <c r="O154" s="23"/>
    </row>
    <row r="155" spans="2:15" x14ac:dyDescent="0.25">
      <c r="B155" s="22"/>
      <c r="C155" s="78">
        <v>9</v>
      </c>
      <c r="D155" s="79" t="s">
        <v>73</v>
      </c>
      <c r="E155" s="79" t="s">
        <v>135</v>
      </c>
      <c r="F155" s="79" t="s">
        <v>103</v>
      </c>
      <c r="G155" s="79"/>
      <c r="H155" s="81">
        <v>2012</v>
      </c>
      <c r="I155" s="79" t="s">
        <v>145</v>
      </c>
      <c r="J155" s="173"/>
      <c r="K155" s="173"/>
      <c r="L155" s="79" t="s">
        <v>18</v>
      </c>
      <c r="M155" s="80">
        <v>30.26851177</v>
      </c>
      <c r="N155" s="79">
        <v>296609</v>
      </c>
      <c r="O155" s="23"/>
    </row>
    <row r="156" spans="2:15" x14ac:dyDescent="0.25">
      <c r="B156" s="22"/>
      <c r="C156" s="78">
        <v>10</v>
      </c>
      <c r="D156" s="79" t="s">
        <v>72</v>
      </c>
      <c r="E156" s="79" t="s">
        <v>136</v>
      </c>
      <c r="F156" s="79" t="s">
        <v>90</v>
      </c>
      <c r="G156" s="79"/>
      <c r="H156" s="81">
        <v>2013</v>
      </c>
      <c r="I156" s="79" t="s">
        <v>146</v>
      </c>
      <c r="J156" s="173"/>
      <c r="K156" s="173"/>
      <c r="L156" s="79" t="s">
        <v>14</v>
      </c>
      <c r="M156" s="80">
        <v>18.539413280000002</v>
      </c>
      <c r="N156" s="79">
        <v>29587</v>
      </c>
      <c r="O156" s="23"/>
    </row>
    <row r="157" spans="2:15" x14ac:dyDescent="0.25">
      <c r="B157" s="22"/>
      <c r="C157" s="199" t="s">
        <v>67</v>
      </c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23"/>
    </row>
    <row r="158" spans="2:15" x14ac:dyDescent="0.25"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8"/>
    </row>
  </sheetData>
  <sortState ref="C15:M27">
    <sortCondition descending="1" ref="K15:K27"/>
  </sortState>
  <mergeCells count="54">
    <mergeCell ref="D63:E63"/>
    <mergeCell ref="J47:M47"/>
    <mergeCell ref="C131:M131"/>
    <mergeCell ref="C123:M123"/>
    <mergeCell ref="C124:M124"/>
    <mergeCell ref="C94:N94"/>
    <mergeCell ref="C95:N96"/>
    <mergeCell ref="C97:N97"/>
    <mergeCell ref="C74:C75"/>
    <mergeCell ref="D74:F74"/>
    <mergeCell ref="G74:I74"/>
    <mergeCell ref="K74:M74"/>
    <mergeCell ref="C87:I87"/>
    <mergeCell ref="D49:E49"/>
    <mergeCell ref="D36:M36"/>
    <mergeCell ref="D37:M37"/>
    <mergeCell ref="D48:H48"/>
    <mergeCell ref="J48:M48"/>
    <mergeCell ref="M38:M39"/>
    <mergeCell ref="D45:M45"/>
    <mergeCell ref="I38:J38"/>
    <mergeCell ref="K38:L38"/>
    <mergeCell ref="E38:F38"/>
    <mergeCell ref="G38:H38"/>
    <mergeCell ref="D47:H47"/>
    <mergeCell ref="D38:D39"/>
    <mergeCell ref="C28:D28"/>
    <mergeCell ref="C30:M30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M13:M14"/>
    <mergeCell ref="D64:H64"/>
    <mergeCell ref="C120:D120"/>
    <mergeCell ref="C121:N121"/>
    <mergeCell ref="F98:K98"/>
    <mergeCell ref="C99:D99"/>
    <mergeCell ref="C70:N70"/>
    <mergeCell ref="C72:I72"/>
    <mergeCell ref="C73:I73"/>
    <mergeCell ref="F146:G146"/>
    <mergeCell ref="I146:K146"/>
    <mergeCell ref="C145:N145"/>
    <mergeCell ref="C157:N157"/>
    <mergeCell ref="C69:N69"/>
    <mergeCell ref="C133:M133"/>
    <mergeCell ref="C140:M14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13"/>
  <sheetViews>
    <sheetView zoomScaleNormal="100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41" t="s">
        <v>149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4"/>
    </row>
    <row r="2" spans="1:16" ht="15" customHeight="1" x14ac:dyDescent="0.2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4"/>
    </row>
    <row r="3" spans="1:16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+C59</f>
        <v>3. Principales Empresas que financian proyectos mediante Obras por Impuestos</v>
      </c>
      <c r="J3" s="11"/>
      <c r="K3" s="11"/>
      <c r="L3" s="11"/>
      <c r="M3" s="10"/>
      <c r="N3" s="12"/>
      <c r="O3" s="12"/>
      <c r="P3" s="12"/>
    </row>
    <row r="4" spans="1:16" x14ac:dyDescent="0.25">
      <c r="B4" s="10" t="str">
        <f>+C34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  <c r="P4" s="12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13"/>
    </row>
    <row r="7" spans="1:16" x14ac:dyDescent="0.25">
      <c r="B7" s="22"/>
      <c r="C7" s="211" t="s">
        <v>58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</row>
    <row r="8" spans="1:16" x14ac:dyDescent="0.25">
      <c r="B8" s="22"/>
      <c r="C8" s="206" t="str">
        <f>+CONCATENATE("Entre los años 2009-2018 en la región  se han adjudicado ",+L26," proyectos, atendiendo a ",+FIXED(M26,1)," beneficiarios directos mediante obras por impuestos. El monto total invertido fue de S/ ",+FIXED(K26)," millones de los cuales el ",+FIXED(E29*100,1),"% ha sido mediante el Gobierno Nacional, el ",+FIXED(G29*100,1),"% por el Gobierno Regional. y el ",FIXED(I29*100,1),"% por los Gobiernos Regionales en conjunto")</f>
        <v>Entre los años 2009-2018 en la región  se han adjudicado 16 proyectos, atendiendo a 1,400,484.0 beneficiarios directos mediante obras por impuestos. El monto total invertido fue de S/ 88.31 millones de los cuales el 0.0% ha sido mediante el Gobierno Nacional, el 16.1% por el Gobierno Regional. y el 83.9% por los Gobiernos Regionales en conjunto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</row>
    <row r="9" spans="1:16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</row>
    <row r="10" spans="1:16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1:16" x14ac:dyDescent="0.25">
      <c r="B11" s="22"/>
      <c r="C11" s="212" t="s">
        <v>57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1:16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1:16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</row>
    <row r="14" spans="1:16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</row>
    <row r="15" spans="1:16" x14ac:dyDescent="0.25">
      <c r="B15" s="22"/>
      <c r="C15" s="136" t="s">
        <v>14</v>
      </c>
      <c r="D15" s="150"/>
      <c r="E15" s="142"/>
      <c r="F15" s="152"/>
      <c r="G15" s="170"/>
      <c r="H15" s="171"/>
      <c r="I15" s="170">
        <v>35.258745910000002</v>
      </c>
      <c r="J15" s="171">
        <v>2</v>
      </c>
      <c r="K15" s="33">
        <f t="shared" ref="K15:L19" si="0">+E15+G15+I15</f>
        <v>35.258745910000002</v>
      </c>
      <c r="L15" s="34">
        <f t="shared" si="0"/>
        <v>2</v>
      </c>
      <c r="M15" s="148">
        <v>160830</v>
      </c>
      <c r="N15" s="43">
        <f t="shared" ref="N15:N26" si="1">+K15/$K$26</f>
        <v>0.39926921498119017</v>
      </c>
      <c r="O15" s="23"/>
    </row>
    <row r="16" spans="1:16" x14ac:dyDescent="0.25">
      <c r="B16" s="22"/>
      <c r="C16" s="136" t="s">
        <v>15</v>
      </c>
      <c r="D16" s="150"/>
      <c r="E16" s="142"/>
      <c r="F16" s="152"/>
      <c r="G16" s="170">
        <v>3.01307722</v>
      </c>
      <c r="H16" s="171">
        <v>1</v>
      </c>
      <c r="I16" s="170">
        <v>18.376783050000004</v>
      </c>
      <c r="J16" s="171">
        <v>9</v>
      </c>
      <c r="K16" s="33">
        <f t="shared" si="0"/>
        <v>21.389860270000003</v>
      </c>
      <c r="L16" s="34">
        <f t="shared" si="0"/>
        <v>10</v>
      </c>
      <c r="M16" s="148">
        <v>33758</v>
      </c>
      <c r="N16" s="43">
        <f t="shared" si="1"/>
        <v>0.24221827799434201</v>
      </c>
      <c r="O16" s="23"/>
    </row>
    <row r="17" spans="2:15" x14ac:dyDescent="0.25">
      <c r="B17" s="22"/>
      <c r="C17" s="136" t="s">
        <v>1</v>
      </c>
      <c r="D17" s="150"/>
      <c r="E17" s="142"/>
      <c r="F17" s="152"/>
      <c r="G17" s="170">
        <v>11.16781089</v>
      </c>
      <c r="H17" s="171">
        <v>1</v>
      </c>
      <c r="I17" s="170"/>
      <c r="J17" s="171"/>
      <c r="K17" s="33">
        <f t="shared" si="0"/>
        <v>11.16781089</v>
      </c>
      <c r="L17" s="34">
        <f t="shared" si="0"/>
        <v>1</v>
      </c>
      <c r="M17" s="148">
        <v>902239</v>
      </c>
      <c r="N17" s="43">
        <f t="shared" si="1"/>
        <v>0.12646402961950062</v>
      </c>
      <c r="O17" s="23"/>
    </row>
    <row r="18" spans="2:15" x14ac:dyDescent="0.25">
      <c r="B18" s="22"/>
      <c r="C18" s="136" t="s">
        <v>21</v>
      </c>
      <c r="D18" s="150"/>
      <c r="E18" s="142"/>
      <c r="F18" s="152"/>
      <c r="G18" s="170"/>
      <c r="H18" s="171"/>
      <c r="I18" s="170">
        <v>15.73837814</v>
      </c>
      <c r="J18" s="171">
        <v>1</v>
      </c>
      <c r="K18" s="33">
        <f t="shared" si="0"/>
        <v>15.73837814</v>
      </c>
      <c r="L18" s="34">
        <f t="shared" si="0"/>
        <v>1</v>
      </c>
      <c r="M18" s="148">
        <v>263822</v>
      </c>
      <c r="N18" s="43">
        <f t="shared" si="1"/>
        <v>0.17822102638235676</v>
      </c>
      <c r="O18" s="23"/>
    </row>
    <row r="19" spans="2:15" x14ac:dyDescent="0.25">
      <c r="B19" s="22"/>
      <c r="C19" s="136" t="s">
        <v>80</v>
      </c>
      <c r="D19" s="150"/>
      <c r="E19" s="142"/>
      <c r="F19" s="152"/>
      <c r="G19" s="170"/>
      <c r="H19" s="171"/>
      <c r="I19" s="170">
        <v>4.7534053399999996</v>
      </c>
      <c r="J19" s="171">
        <v>2</v>
      </c>
      <c r="K19" s="33">
        <f t="shared" si="0"/>
        <v>4.7534053399999996</v>
      </c>
      <c r="L19" s="34">
        <f t="shared" si="0"/>
        <v>2</v>
      </c>
      <c r="M19" s="148">
        <v>39835</v>
      </c>
      <c r="N19" s="43">
        <f t="shared" si="1"/>
        <v>5.3827451022610606E-2</v>
      </c>
      <c r="O19" s="23"/>
    </row>
    <row r="20" spans="2:15" x14ac:dyDescent="0.25">
      <c r="B20" s="22"/>
      <c r="C20" s="136"/>
      <c r="D20" s="150"/>
      <c r="E20" s="142"/>
      <c r="F20" s="152"/>
      <c r="G20" s="142"/>
      <c r="H20" s="171"/>
      <c r="I20" s="142"/>
      <c r="J20" s="171"/>
      <c r="K20" s="33">
        <f t="shared" ref="K20:K25" si="2">+E20+G20+I20</f>
        <v>0</v>
      </c>
      <c r="L20" s="34">
        <f t="shared" ref="L20:L25" si="3">+F20+H20+J20</f>
        <v>0</v>
      </c>
      <c r="M20" s="148"/>
      <c r="N20" s="43">
        <f t="shared" si="1"/>
        <v>0</v>
      </c>
      <c r="O20" s="23"/>
    </row>
    <row r="21" spans="2:15" x14ac:dyDescent="0.25">
      <c r="B21" s="22"/>
      <c r="C21" s="136"/>
      <c r="D21" s="150"/>
      <c r="E21" s="142"/>
      <c r="F21" s="152"/>
      <c r="G21" s="142"/>
      <c r="H21" s="152"/>
      <c r="I21" s="142"/>
      <c r="J21" s="171"/>
      <c r="K21" s="33">
        <f t="shared" si="2"/>
        <v>0</v>
      </c>
      <c r="L21" s="34">
        <f t="shared" si="3"/>
        <v>0</v>
      </c>
      <c r="M21" s="148"/>
      <c r="N21" s="43">
        <f t="shared" si="1"/>
        <v>0</v>
      </c>
      <c r="O21" s="23"/>
    </row>
    <row r="22" spans="2:15" x14ac:dyDescent="0.25">
      <c r="B22" s="22"/>
      <c r="C22" s="136"/>
      <c r="D22" s="150"/>
      <c r="E22" s="142"/>
      <c r="F22" s="152"/>
      <c r="G22" s="142"/>
      <c r="H22" s="152"/>
      <c r="I22" s="142"/>
      <c r="J22" s="152"/>
      <c r="K22" s="33">
        <f t="shared" si="2"/>
        <v>0</v>
      </c>
      <c r="L22" s="34">
        <f t="shared" si="3"/>
        <v>0</v>
      </c>
      <c r="M22" s="148"/>
      <c r="N22" s="43">
        <f t="shared" si="1"/>
        <v>0</v>
      </c>
      <c r="O22" s="23"/>
    </row>
    <row r="23" spans="2:15" x14ac:dyDescent="0.25">
      <c r="B23" s="22"/>
      <c r="C23" s="136"/>
      <c r="D23" s="150"/>
      <c r="E23" s="142"/>
      <c r="F23" s="152"/>
      <c r="G23" s="142"/>
      <c r="H23" s="152"/>
      <c r="I23" s="142"/>
      <c r="J23" s="152"/>
      <c r="K23" s="33">
        <f t="shared" si="2"/>
        <v>0</v>
      </c>
      <c r="L23" s="34">
        <f t="shared" si="3"/>
        <v>0</v>
      </c>
      <c r="M23" s="148"/>
      <c r="N23" s="43">
        <f t="shared" si="1"/>
        <v>0</v>
      </c>
      <c r="O23" s="23"/>
    </row>
    <row r="24" spans="2:15" x14ac:dyDescent="0.25">
      <c r="B24" s="22"/>
      <c r="C24" s="136"/>
      <c r="D24" s="150"/>
      <c r="E24" s="142"/>
      <c r="F24" s="152"/>
      <c r="G24" s="142"/>
      <c r="H24" s="152"/>
      <c r="I24" s="142"/>
      <c r="J24" s="152"/>
      <c r="K24" s="33">
        <f t="shared" ref="K24" si="4">+E24+G24+I24</f>
        <v>0</v>
      </c>
      <c r="L24" s="34">
        <f t="shared" ref="L24" si="5">+F24+H24+J24</f>
        <v>0</v>
      </c>
      <c r="M24" s="148"/>
      <c r="N24" s="43">
        <f t="shared" si="1"/>
        <v>0</v>
      </c>
      <c r="O24" s="23"/>
    </row>
    <row r="25" spans="2:15" x14ac:dyDescent="0.25">
      <c r="B25" s="22"/>
      <c r="C25" s="136"/>
      <c r="D25" s="150"/>
      <c r="E25" s="142"/>
      <c r="F25" s="152"/>
      <c r="G25" s="142"/>
      <c r="H25" s="152"/>
      <c r="I25" s="142"/>
      <c r="J25" s="152"/>
      <c r="K25" s="33">
        <f t="shared" si="2"/>
        <v>0</v>
      </c>
      <c r="L25" s="34">
        <f t="shared" si="3"/>
        <v>0</v>
      </c>
      <c r="M25" s="148"/>
      <c r="N25" s="43">
        <f t="shared" si="1"/>
        <v>0</v>
      </c>
      <c r="O25" s="23"/>
    </row>
    <row r="26" spans="2:15" x14ac:dyDescent="0.25">
      <c r="B26" s="22"/>
      <c r="C26" s="233" t="s">
        <v>19</v>
      </c>
      <c r="D26" s="233"/>
      <c r="E26" s="36">
        <f t="shared" ref="E26:M26" si="6">SUM(E15:E25)</f>
        <v>0</v>
      </c>
      <c r="F26" s="37">
        <f t="shared" si="6"/>
        <v>0</v>
      </c>
      <c r="G26" s="36">
        <f t="shared" si="6"/>
        <v>14.18088811</v>
      </c>
      <c r="H26" s="37">
        <f t="shared" si="6"/>
        <v>2</v>
      </c>
      <c r="I26" s="36">
        <f t="shared" si="6"/>
        <v>74.127312439999997</v>
      </c>
      <c r="J26" s="37">
        <f t="shared" si="6"/>
        <v>14</v>
      </c>
      <c r="K26" s="36">
        <f t="shared" si="6"/>
        <v>88.308200549999995</v>
      </c>
      <c r="L26" s="37">
        <f t="shared" si="6"/>
        <v>16</v>
      </c>
      <c r="M26" s="38">
        <f t="shared" si="6"/>
        <v>1400484</v>
      </c>
      <c r="N26" s="43">
        <f t="shared" si="1"/>
        <v>1</v>
      </c>
      <c r="O26" s="23"/>
    </row>
    <row r="27" spans="2:15" x14ac:dyDescent="0.25">
      <c r="B27" s="22"/>
      <c r="C27" s="210" t="s">
        <v>81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3"/>
      <c r="O27" s="23"/>
    </row>
    <row r="28" spans="2:15" x14ac:dyDescent="0.25"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/>
    </row>
    <row r="29" spans="2:15" x14ac:dyDescent="0.25">
      <c r="B29" s="22"/>
      <c r="C29" s="24"/>
      <c r="D29" s="24"/>
      <c r="E29" s="16">
        <f>+E26/K26</f>
        <v>0</v>
      </c>
      <c r="F29" s="17"/>
      <c r="G29" s="16">
        <f>+G26/K26</f>
        <v>0.16058404566822532</v>
      </c>
      <c r="H29" s="18"/>
      <c r="I29" s="16">
        <f>+I26/K26</f>
        <v>0.83941595433177474</v>
      </c>
      <c r="J29" s="18"/>
      <c r="K29" s="25">
        <f>+I29+G29+E29</f>
        <v>1</v>
      </c>
      <c r="L29" s="24"/>
      <c r="M29" s="24"/>
      <c r="N29" s="8"/>
      <c r="O29" s="23"/>
    </row>
    <row r="30" spans="2:15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3" spans="2:15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x14ac:dyDescent="0.25">
      <c r="B34" s="22"/>
      <c r="C34" s="200" t="s">
        <v>62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91"/>
    </row>
    <row r="35" spans="2:15" x14ac:dyDescent="0.25">
      <c r="B35" s="22"/>
      <c r="C35" s="206" t="str">
        <f>+CONCATENATE("Entre el 2009 y febrero del 2018, se ejecutaron y/o comprometieron  S/ ",FIXED(K51,1),"  millones en proyectos mediante obras por impuestos.")</f>
        <v>Entre el 2009 y febrero del 2018, se ejecutaron y/o comprometieron  S/ 88.3  millones en proyectos mediante obras por impuestos.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92"/>
    </row>
    <row r="36" spans="2:15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/>
    </row>
    <row r="37" spans="2:15" x14ac:dyDescent="0.25">
      <c r="B37" s="22"/>
      <c r="C37" s="207" t="s">
        <v>60</v>
      </c>
      <c r="D37" s="207"/>
      <c r="E37" s="207"/>
      <c r="F37" s="207"/>
      <c r="G37" s="207"/>
      <c r="H37" s="207"/>
      <c r="I37" s="207"/>
      <c r="J37" s="8"/>
      <c r="K37" s="8"/>
      <c r="L37" s="8"/>
      <c r="M37" s="8"/>
      <c r="N37" s="8"/>
      <c r="O37" s="23"/>
    </row>
    <row r="38" spans="2:15" x14ac:dyDescent="0.25">
      <c r="B38" s="22"/>
      <c r="C38" s="208" t="s">
        <v>5</v>
      </c>
      <c r="D38" s="208"/>
      <c r="E38" s="208"/>
      <c r="F38" s="208"/>
      <c r="G38" s="208"/>
      <c r="H38" s="208"/>
      <c r="I38" s="208"/>
      <c r="J38" s="8"/>
      <c r="K38" s="8"/>
      <c r="L38" s="8"/>
      <c r="M38" s="8"/>
      <c r="N38" s="8"/>
      <c r="O38" s="23"/>
    </row>
    <row r="39" spans="2:15" x14ac:dyDescent="0.25">
      <c r="B39" s="22"/>
      <c r="C39" s="228" t="s">
        <v>26</v>
      </c>
      <c r="D39" s="230" t="s">
        <v>27</v>
      </c>
      <c r="E39" s="230"/>
      <c r="F39" s="230"/>
      <c r="G39" s="231" t="s">
        <v>28</v>
      </c>
      <c r="H39" s="231"/>
      <c r="I39" s="231"/>
      <c r="J39" s="8"/>
      <c r="K39" s="230" t="s">
        <v>34</v>
      </c>
      <c r="L39" s="230"/>
      <c r="M39" s="230"/>
      <c r="N39" s="9"/>
      <c r="O39" s="23"/>
    </row>
    <row r="40" spans="2:15" x14ac:dyDescent="0.25">
      <c r="B40" s="22"/>
      <c r="C40" s="229"/>
      <c r="D40" s="44" t="s">
        <v>31</v>
      </c>
      <c r="E40" s="47" t="s">
        <v>35</v>
      </c>
      <c r="F40" s="47" t="s">
        <v>30</v>
      </c>
      <c r="G40" s="44" t="s">
        <v>31</v>
      </c>
      <c r="H40" s="47" t="s">
        <v>35</v>
      </c>
      <c r="I40" s="47" t="s">
        <v>30</v>
      </c>
      <c r="J40" s="8"/>
      <c r="K40" s="45" t="s">
        <v>32</v>
      </c>
      <c r="L40" s="47" t="s">
        <v>35</v>
      </c>
      <c r="M40" s="45" t="s">
        <v>33</v>
      </c>
      <c r="N40" s="107" t="s">
        <v>36</v>
      </c>
      <c r="O40" s="23"/>
    </row>
    <row r="41" spans="2:15" x14ac:dyDescent="0.25">
      <c r="B41" s="22"/>
      <c r="C41" s="46">
        <v>2009</v>
      </c>
      <c r="D41" s="93"/>
      <c r="E41" s="94"/>
      <c r="F41" s="95"/>
      <c r="G41" s="49">
        <v>4.3386149999999999</v>
      </c>
      <c r="H41" s="106">
        <v>1</v>
      </c>
      <c r="I41" s="52">
        <v>39285</v>
      </c>
      <c r="J41" s="8"/>
      <c r="K41" s="49">
        <f t="shared" ref="K41" si="7">+D41+G41</f>
        <v>4.3386149999999999</v>
      </c>
      <c r="L41" s="51">
        <f t="shared" ref="L41" si="8">+E41+H41</f>
        <v>1</v>
      </c>
      <c r="M41" s="52">
        <f t="shared" ref="M41" si="9">+F41+I41</f>
        <v>39285</v>
      </c>
      <c r="N41" s="108">
        <f t="shared" ref="N41" si="10">+K41/$K$51</f>
        <v>4.9130374902651104E-2</v>
      </c>
      <c r="O41" s="23"/>
    </row>
    <row r="42" spans="2:15" x14ac:dyDescent="0.25">
      <c r="B42" s="22"/>
      <c r="C42" s="46">
        <v>2010</v>
      </c>
      <c r="D42" s="93"/>
      <c r="E42" s="94"/>
      <c r="F42" s="95"/>
      <c r="G42" s="49"/>
      <c r="H42" s="106"/>
      <c r="I42" s="52"/>
      <c r="J42" s="8"/>
      <c r="K42" s="49">
        <f>+D42+G42</f>
        <v>0</v>
      </c>
      <c r="L42" s="51">
        <f>+E42+H42</f>
        <v>0</v>
      </c>
      <c r="M42" s="52">
        <f>+F42+I42</f>
        <v>0</v>
      </c>
      <c r="N42" s="108">
        <f t="shared" ref="N42:N51" si="11">+K42/$K$51</f>
        <v>0</v>
      </c>
      <c r="O42" s="23"/>
    </row>
    <row r="43" spans="2:15" x14ac:dyDescent="0.25">
      <c r="B43" s="22"/>
      <c r="C43" s="46">
        <v>2011</v>
      </c>
      <c r="D43" s="93"/>
      <c r="E43" s="94"/>
      <c r="F43" s="95"/>
      <c r="G43" s="49"/>
      <c r="H43" s="106"/>
      <c r="I43" s="52"/>
      <c r="J43" s="8"/>
      <c r="K43" s="49">
        <f t="shared" ref="K43:K50" si="12">+D43+G43</f>
        <v>0</v>
      </c>
      <c r="L43" s="51">
        <f t="shared" ref="L43:L50" si="13">+E43+H43</f>
        <v>0</v>
      </c>
      <c r="M43" s="52">
        <f t="shared" ref="M43:M50" si="14">+F43+I43</f>
        <v>0</v>
      </c>
      <c r="N43" s="108">
        <f t="shared" si="11"/>
        <v>0</v>
      </c>
      <c r="O43" s="23"/>
    </row>
    <row r="44" spans="2:15" x14ac:dyDescent="0.25">
      <c r="B44" s="22"/>
      <c r="C44" s="46">
        <v>2012</v>
      </c>
      <c r="D44" s="93"/>
      <c r="E44" s="94"/>
      <c r="F44" s="95"/>
      <c r="G44" s="49"/>
      <c r="H44" s="106"/>
      <c r="I44" s="52"/>
      <c r="J44" s="8"/>
      <c r="K44" s="49">
        <f t="shared" si="12"/>
        <v>0</v>
      </c>
      <c r="L44" s="51">
        <f t="shared" si="13"/>
        <v>0</v>
      </c>
      <c r="M44" s="52">
        <f t="shared" si="14"/>
        <v>0</v>
      </c>
      <c r="N44" s="108">
        <f t="shared" si="11"/>
        <v>0</v>
      </c>
      <c r="O44" s="23"/>
    </row>
    <row r="45" spans="2:15" x14ac:dyDescent="0.25">
      <c r="B45" s="22"/>
      <c r="C45" s="46">
        <v>2013</v>
      </c>
      <c r="D45" s="93"/>
      <c r="E45" s="94"/>
      <c r="F45" s="95"/>
      <c r="G45" s="49">
        <v>18.954203620000001</v>
      </c>
      <c r="H45" s="106">
        <v>2</v>
      </c>
      <c r="I45" s="52">
        <v>30137</v>
      </c>
      <c r="J45" s="8"/>
      <c r="K45" s="49">
        <f t="shared" si="12"/>
        <v>18.954203620000001</v>
      </c>
      <c r="L45" s="51">
        <f t="shared" si="13"/>
        <v>2</v>
      </c>
      <c r="M45" s="52">
        <f t="shared" si="14"/>
        <v>30137</v>
      </c>
      <c r="N45" s="108">
        <f t="shared" si="11"/>
        <v>0.21463695899078086</v>
      </c>
      <c r="O45" s="23"/>
    </row>
    <row r="46" spans="2:15" x14ac:dyDescent="0.25">
      <c r="B46" s="22"/>
      <c r="C46" s="46">
        <v>2014</v>
      </c>
      <c r="D46" s="49"/>
      <c r="E46" s="106"/>
      <c r="F46" s="52"/>
      <c r="G46" s="49">
        <v>7.5002034599999998</v>
      </c>
      <c r="H46" s="106">
        <v>5</v>
      </c>
      <c r="I46" s="52">
        <v>9702</v>
      </c>
      <c r="J46" s="8"/>
      <c r="K46" s="49">
        <f t="shared" si="12"/>
        <v>7.5002034599999998</v>
      </c>
      <c r="L46" s="51">
        <f t="shared" si="13"/>
        <v>5</v>
      </c>
      <c r="M46" s="52">
        <f t="shared" si="14"/>
        <v>9702</v>
      </c>
      <c r="N46" s="108">
        <f t="shared" si="11"/>
        <v>8.4932128763663281E-2</v>
      </c>
      <c r="O46" s="23"/>
    </row>
    <row r="47" spans="2:15" x14ac:dyDescent="0.25">
      <c r="B47" s="22"/>
      <c r="C47" s="46">
        <v>2015</v>
      </c>
      <c r="D47" s="49">
        <v>11.16781089</v>
      </c>
      <c r="E47" s="106">
        <v>1</v>
      </c>
      <c r="F47" s="52">
        <v>902239</v>
      </c>
      <c r="G47" s="49"/>
      <c r="H47" s="106"/>
      <c r="I47" s="52"/>
      <c r="J47" s="8"/>
      <c r="K47" s="49">
        <f t="shared" si="12"/>
        <v>11.16781089</v>
      </c>
      <c r="L47" s="51">
        <f t="shared" si="13"/>
        <v>1</v>
      </c>
      <c r="M47" s="52">
        <f t="shared" si="14"/>
        <v>902239</v>
      </c>
      <c r="N47" s="108">
        <f t="shared" si="11"/>
        <v>0.12646402961950062</v>
      </c>
      <c r="O47" s="23"/>
    </row>
    <row r="48" spans="2:15" x14ac:dyDescent="0.25">
      <c r="B48" s="22"/>
      <c r="C48" s="46">
        <v>2016</v>
      </c>
      <c r="D48" s="49"/>
      <c r="E48" s="106"/>
      <c r="F48" s="52"/>
      <c r="G48" s="49"/>
      <c r="H48" s="106"/>
      <c r="I48" s="52"/>
      <c r="J48" s="8"/>
      <c r="K48" s="49">
        <f t="shared" si="12"/>
        <v>0</v>
      </c>
      <c r="L48" s="51">
        <f t="shared" si="13"/>
        <v>0</v>
      </c>
      <c r="M48" s="52">
        <f t="shared" si="14"/>
        <v>0</v>
      </c>
      <c r="N48" s="108">
        <f t="shared" si="11"/>
        <v>0</v>
      </c>
      <c r="O48" s="23"/>
    </row>
    <row r="49" spans="2:15" x14ac:dyDescent="0.25">
      <c r="B49" s="22"/>
      <c r="C49" s="46">
        <v>2017</v>
      </c>
      <c r="D49" s="49">
        <v>46.347367579999997</v>
      </c>
      <c r="E49" s="106">
        <v>7</v>
      </c>
      <c r="F49" s="52">
        <v>419121</v>
      </c>
      <c r="G49" s="49"/>
      <c r="H49" s="106"/>
      <c r="I49" s="52"/>
      <c r="J49" s="8"/>
      <c r="K49" s="49">
        <f t="shared" si="12"/>
        <v>46.347367579999997</v>
      </c>
      <c r="L49" s="51">
        <f t="shared" si="13"/>
        <v>7</v>
      </c>
      <c r="M49" s="52">
        <f t="shared" si="14"/>
        <v>419121</v>
      </c>
      <c r="N49" s="108">
        <f t="shared" si="11"/>
        <v>0.52483650772340418</v>
      </c>
      <c r="O49" s="23"/>
    </row>
    <row r="50" spans="2:15" x14ac:dyDescent="0.25">
      <c r="B50" s="22"/>
      <c r="C50" s="46" t="s">
        <v>86</v>
      </c>
      <c r="D50" s="49"/>
      <c r="E50" s="106"/>
      <c r="F50" s="52"/>
      <c r="G50" s="49"/>
      <c r="H50" s="106"/>
      <c r="I50" s="52"/>
      <c r="J50" s="8"/>
      <c r="K50" s="49">
        <f t="shared" si="12"/>
        <v>0</v>
      </c>
      <c r="L50" s="51">
        <f t="shared" si="13"/>
        <v>0</v>
      </c>
      <c r="M50" s="52">
        <f t="shared" si="14"/>
        <v>0</v>
      </c>
      <c r="N50" s="108">
        <f t="shared" si="11"/>
        <v>0</v>
      </c>
      <c r="O50" s="96"/>
    </row>
    <row r="51" spans="2:15" x14ac:dyDescent="0.25">
      <c r="B51" s="22"/>
      <c r="C51" s="46" t="s">
        <v>29</v>
      </c>
      <c r="D51" s="50">
        <f t="shared" ref="D51:I51" si="15">SUM(D41:D50)</f>
        <v>57.515178469999995</v>
      </c>
      <c r="E51" s="48">
        <f t="shared" si="15"/>
        <v>8</v>
      </c>
      <c r="F51" s="53">
        <f t="shared" si="15"/>
        <v>1321360</v>
      </c>
      <c r="G51" s="50">
        <f t="shared" si="15"/>
        <v>30.79302208</v>
      </c>
      <c r="H51" s="48">
        <f t="shared" si="15"/>
        <v>8</v>
      </c>
      <c r="I51" s="53">
        <f t="shared" si="15"/>
        <v>79124</v>
      </c>
      <c r="J51" s="8"/>
      <c r="K51" s="50">
        <f>SUM(K41:K50)</f>
        <v>88.308200549999995</v>
      </c>
      <c r="L51" s="48">
        <f>SUM(L41:L50)</f>
        <v>16</v>
      </c>
      <c r="M51" s="53">
        <f>SUM(M41:M50)</f>
        <v>1400484</v>
      </c>
      <c r="N51" s="108">
        <f t="shared" si="11"/>
        <v>1</v>
      </c>
      <c r="O51" s="23"/>
    </row>
    <row r="52" spans="2:15" x14ac:dyDescent="0.25">
      <c r="B52" s="22"/>
      <c r="C52" s="199" t="s">
        <v>61</v>
      </c>
      <c r="D52" s="199"/>
      <c r="E52" s="199"/>
      <c r="F52" s="199"/>
      <c r="G52" s="199"/>
      <c r="H52" s="199"/>
      <c r="I52" s="199"/>
      <c r="J52" s="8"/>
      <c r="K52" s="8"/>
      <c r="L52" s="8"/>
      <c r="M52" s="8"/>
      <c r="N52" s="8"/>
      <c r="O52" s="23"/>
    </row>
    <row r="53" spans="2:15" x14ac:dyDescent="0.25">
      <c r="B53" s="22"/>
      <c r="C53" s="105" t="s">
        <v>82</v>
      </c>
      <c r="D53" s="8"/>
      <c r="E53" s="8"/>
      <c r="F53" s="8"/>
      <c r="G53" s="98"/>
      <c r="H53" s="98"/>
      <c r="I53" s="98"/>
      <c r="J53" s="8"/>
      <c r="K53" s="8"/>
      <c r="L53" s="8"/>
      <c r="M53" s="8"/>
      <c r="N53" s="8"/>
      <c r="O53" s="23"/>
    </row>
    <row r="54" spans="2:15" x14ac:dyDescent="0.25">
      <c r="B54" s="22"/>
      <c r="C54" s="8"/>
      <c r="D54" s="8"/>
      <c r="E54" s="8"/>
      <c r="F54" s="8"/>
      <c r="G54" s="97"/>
      <c r="H54" s="98"/>
      <c r="I54" s="98"/>
      <c r="J54" s="98"/>
      <c r="K54" s="8"/>
      <c r="L54" s="8"/>
      <c r="M54" s="8"/>
      <c r="N54" s="8"/>
      <c r="O54" s="23"/>
    </row>
    <row r="55" spans="2:15" x14ac:dyDescent="0.2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8" spans="2:15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</row>
    <row r="59" spans="2:15" x14ac:dyDescent="0.25">
      <c r="B59" s="22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91"/>
    </row>
    <row r="60" spans="2:15" x14ac:dyDescent="0.25">
      <c r="B60" s="22"/>
      <c r="C60" s="206" t="str">
        <f>+CONCATENATE("Entre el 2009 y 2017, se ejecutaron y/o comprometieron  S/", FIXED(L85,1)," millones en proyectos mediante obras por impuestos. Entre las principales empresas que se comprometieron figuran: ",C65," con un compromiso de (",FIXED(M65*100,1),"%), seguido por el ",C66," (",FIXED(M66*100,1),"%)  y el ",C67," (",FIXED(M67*100,1),"%) entre las principales.")</f>
        <v>Entre el 2009 y 2017, se ejecutaron y/o comprometieron  S/0.0 millones en proyectos mediante obras por impuestos. Entre las principales empresas que se comprometieron figuran: Minera Gold Fields Peru S.A. con un compromiso de (0.0%), seguido por el Banco de Crédito del Perú-BCP (1,087.7%)  y el Súper Mercados Peruanos S.A-Eckerd Perú S.A (1,671.9%) entre las principales.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92"/>
    </row>
    <row r="61" spans="2:15" x14ac:dyDescent="0.25">
      <c r="B61" s="22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92"/>
    </row>
    <row r="62" spans="2:15" x14ac:dyDescent="0.25">
      <c r="B62" s="129"/>
      <c r="C62" s="222" t="s">
        <v>37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109"/>
    </row>
    <row r="63" spans="2:15" x14ac:dyDescent="0.25">
      <c r="B63" s="129"/>
      <c r="C63" s="9"/>
      <c r="D63" s="9"/>
      <c r="E63" s="9"/>
      <c r="F63" s="203" t="s">
        <v>38</v>
      </c>
      <c r="G63" s="203"/>
      <c r="H63" s="203"/>
      <c r="I63" s="203"/>
      <c r="J63" s="203"/>
      <c r="K63" s="203"/>
      <c r="L63" s="9"/>
      <c r="M63" s="9"/>
      <c r="N63" s="9"/>
      <c r="O63" s="109"/>
    </row>
    <row r="64" spans="2:15" x14ac:dyDescent="0.25">
      <c r="B64" s="129"/>
      <c r="C64" s="157" t="s">
        <v>39</v>
      </c>
      <c r="D64" s="183"/>
      <c r="E64" s="160">
        <v>2009</v>
      </c>
      <c r="F64" s="128">
        <v>2010</v>
      </c>
      <c r="G64" s="159">
        <v>2011</v>
      </c>
      <c r="H64" s="128">
        <v>2012</v>
      </c>
      <c r="I64" s="128">
        <v>2013</v>
      </c>
      <c r="J64" s="128">
        <v>2014</v>
      </c>
      <c r="K64" s="128">
        <v>2015</v>
      </c>
      <c r="L64" s="128">
        <v>2016</v>
      </c>
      <c r="M64" s="128">
        <v>2017</v>
      </c>
      <c r="N64" s="128" t="s">
        <v>86</v>
      </c>
      <c r="O64" s="109"/>
    </row>
    <row r="65" spans="2:15" x14ac:dyDescent="0.25">
      <c r="B65" s="129"/>
      <c r="C65" s="118" t="s">
        <v>90</v>
      </c>
      <c r="D65" s="178"/>
      <c r="E65" s="126" t="s">
        <v>59</v>
      </c>
      <c r="F65" s="126"/>
      <c r="G65" s="126"/>
      <c r="H65" s="126"/>
      <c r="I65" s="126">
        <v>18.539413280000002</v>
      </c>
      <c r="J65" s="126"/>
      <c r="K65" s="126"/>
      <c r="L65" s="126"/>
      <c r="M65" s="126"/>
      <c r="N65" s="169"/>
      <c r="O65" s="109"/>
    </row>
    <row r="66" spans="2:15" x14ac:dyDescent="0.25">
      <c r="B66" s="129"/>
      <c r="C66" s="118" t="s">
        <v>41</v>
      </c>
      <c r="D66" s="178"/>
      <c r="E66" s="126" t="s">
        <v>59</v>
      </c>
      <c r="F66" s="126"/>
      <c r="G66" s="126"/>
      <c r="H66" s="126"/>
      <c r="I66" s="126"/>
      <c r="J66" s="126">
        <v>7.5002034599999998</v>
      </c>
      <c r="K66" s="126"/>
      <c r="L66" s="126"/>
      <c r="M66" s="126">
        <v>10.87657959</v>
      </c>
      <c r="N66" s="169"/>
      <c r="O66" s="109"/>
    </row>
    <row r="67" spans="2:15" x14ac:dyDescent="0.25">
      <c r="B67" s="129"/>
      <c r="C67" s="118" t="s">
        <v>93</v>
      </c>
      <c r="D67" s="178"/>
      <c r="E67" s="126" t="s">
        <v>59</v>
      </c>
      <c r="F67" s="126"/>
      <c r="G67" s="126"/>
      <c r="H67" s="126"/>
      <c r="I67" s="126"/>
      <c r="J67" s="126"/>
      <c r="K67" s="126"/>
      <c r="L67" s="126"/>
      <c r="M67" s="126">
        <v>16.71933263</v>
      </c>
      <c r="N67" s="169"/>
      <c r="O67" s="109"/>
    </row>
    <row r="68" spans="2:15" x14ac:dyDescent="0.25">
      <c r="B68" s="129"/>
      <c r="C68" s="118" t="s">
        <v>65</v>
      </c>
      <c r="D68" s="178"/>
      <c r="E68" s="126"/>
      <c r="F68" s="126"/>
      <c r="G68" s="126"/>
      <c r="H68" s="126"/>
      <c r="I68" s="126"/>
      <c r="J68" s="126"/>
      <c r="K68" s="126"/>
      <c r="L68" s="126"/>
      <c r="M68" s="126">
        <v>15.73837814</v>
      </c>
      <c r="N68" s="169"/>
      <c r="O68" s="109"/>
    </row>
    <row r="69" spans="2:15" x14ac:dyDescent="0.25">
      <c r="B69" s="129"/>
      <c r="C69" s="118" t="s">
        <v>92</v>
      </c>
      <c r="D69" s="178"/>
      <c r="E69" s="126"/>
      <c r="F69" s="126"/>
      <c r="G69" s="126"/>
      <c r="H69" s="126"/>
      <c r="I69" s="126"/>
      <c r="J69" s="126"/>
      <c r="K69" s="126">
        <v>11.16781089</v>
      </c>
      <c r="L69" s="126"/>
      <c r="M69" s="126"/>
      <c r="N69" s="169"/>
      <c r="O69" s="109"/>
    </row>
    <row r="70" spans="2:15" x14ac:dyDescent="0.25">
      <c r="B70" s="129"/>
      <c r="C70" s="118" t="s">
        <v>89</v>
      </c>
      <c r="D70" s="178"/>
      <c r="E70" s="126">
        <v>4.3386149999999999</v>
      </c>
      <c r="F70" s="126"/>
      <c r="G70" s="126"/>
      <c r="H70" s="126"/>
      <c r="I70" s="126"/>
      <c r="J70" s="126"/>
      <c r="K70" s="126"/>
      <c r="L70" s="126"/>
      <c r="M70" s="126"/>
      <c r="N70" s="169"/>
      <c r="O70" s="109"/>
    </row>
    <row r="71" spans="2:15" x14ac:dyDescent="0.25">
      <c r="B71" s="129"/>
      <c r="C71" s="118" t="s">
        <v>91</v>
      </c>
      <c r="D71" s="178"/>
      <c r="E71" s="126"/>
      <c r="F71" s="126"/>
      <c r="G71" s="126"/>
      <c r="H71" s="126"/>
      <c r="I71" s="126">
        <v>0.41479034000000004</v>
      </c>
      <c r="J71" s="126"/>
      <c r="K71" s="126"/>
      <c r="L71" s="126"/>
      <c r="M71" s="126">
        <v>3.01307722</v>
      </c>
      <c r="N71" s="169"/>
      <c r="O71" s="109"/>
    </row>
    <row r="72" spans="2:15" x14ac:dyDescent="0.25">
      <c r="B72" s="129"/>
      <c r="C72" s="180"/>
      <c r="D72" s="181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9"/>
    </row>
    <row r="73" spans="2:15" x14ac:dyDescent="0.25">
      <c r="B73" s="129"/>
      <c r="C73" s="180"/>
      <c r="D73" s="181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9"/>
    </row>
    <row r="74" spans="2:15" x14ac:dyDescent="0.25">
      <c r="B74" s="129"/>
      <c r="C74" s="180"/>
      <c r="D74" s="181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9"/>
    </row>
    <row r="75" spans="2:15" x14ac:dyDescent="0.25">
      <c r="B75" s="129"/>
      <c r="C75" s="180"/>
      <c r="D75" s="181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9"/>
    </row>
    <row r="76" spans="2:15" x14ac:dyDescent="0.25">
      <c r="B76" s="129"/>
      <c r="C76" s="180"/>
      <c r="D76" s="181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9"/>
    </row>
    <row r="77" spans="2:15" x14ac:dyDescent="0.25">
      <c r="B77" s="129"/>
      <c r="C77" s="180"/>
      <c r="D77" s="181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9"/>
    </row>
    <row r="78" spans="2:15" x14ac:dyDescent="0.25">
      <c r="B78" s="129"/>
      <c r="C78" s="180"/>
      <c r="D78" s="181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9"/>
    </row>
    <row r="79" spans="2:15" x14ac:dyDescent="0.25">
      <c r="B79" s="129"/>
      <c r="C79" s="180"/>
      <c r="D79" s="181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09"/>
    </row>
    <row r="80" spans="2:15" x14ac:dyDescent="0.25">
      <c r="B80" s="129"/>
      <c r="C80" s="180"/>
      <c r="D80" s="181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09"/>
    </row>
    <row r="81" spans="2:15" x14ac:dyDescent="0.25">
      <c r="B81" s="129"/>
      <c r="C81" s="180"/>
      <c r="D81" s="181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09"/>
    </row>
    <row r="82" spans="2:15" x14ac:dyDescent="0.25">
      <c r="B82" s="129"/>
      <c r="C82" s="180"/>
      <c r="D82" s="181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09"/>
    </row>
    <row r="83" spans="2:15" x14ac:dyDescent="0.25">
      <c r="B83" s="129"/>
      <c r="C83" s="180"/>
      <c r="D83" s="181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09"/>
    </row>
    <row r="84" spans="2:15" x14ac:dyDescent="0.25">
      <c r="B84" s="129"/>
      <c r="C84" s="180"/>
      <c r="D84" s="181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09"/>
    </row>
    <row r="85" spans="2:15" x14ac:dyDescent="0.25">
      <c r="B85" s="129"/>
      <c r="C85" s="235" t="s">
        <v>19</v>
      </c>
      <c r="D85" s="236"/>
      <c r="E85" s="120">
        <f>SUM(E65:E84)</f>
        <v>4.3386149999999999</v>
      </c>
      <c r="F85" s="120">
        <f>SUM(F65:F84)</f>
        <v>0</v>
      </c>
      <c r="G85" s="120">
        <f>SUM(G65:G84)</f>
        <v>0</v>
      </c>
      <c r="H85" s="120">
        <f t="shared" ref="H85:K85" si="16">SUM(H65:H84)</f>
        <v>0</v>
      </c>
      <c r="I85" s="120">
        <f t="shared" si="16"/>
        <v>18.954203620000001</v>
      </c>
      <c r="J85" s="120">
        <f t="shared" si="16"/>
        <v>7.5002034599999998</v>
      </c>
      <c r="K85" s="120">
        <f t="shared" si="16"/>
        <v>11.16781089</v>
      </c>
      <c r="L85" s="120">
        <f t="shared" ref="L85:N85" si="17">SUM(L65:L84)</f>
        <v>0</v>
      </c>
      <c r="M85" s="120">
        <f t="shared" si="17"/>
        <v>46.347367580000004</v>
      </c>
      <c r="N85" s="120">
        <f t="shared" si="17"/>
        <v>0</v>
      </c>
      <c r="O85" s="109"/>
    </row>
    <row r="86" spans="2:15" x14ac:dyDescent="0.25">
      <c r="B86" s="129"/>
      <c r="C86" s="199" t="s">
        <v>87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09"/>
    </row>
    <row r="87" spans="2:15" x14ac:dyDescent="0.25">
      <c r="B87" s="129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09"/>
    </row>
    <row r="88" spans="2:15" x14ac:dyDescent="0.25">
      <c r="B88" s="129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09"/>
    </row>
    <row r="89" spans="2:15" x14ac:dyDescent="0.25">
      <c r="B89" s="129"/>
      <c r="C89" s="204" t="s">
        <v>39</v>
      </c>
      <c r="D89" s="205"/>
      <c r="E89" s="159" t="s">
        <v>19</v>
      </c>
      <c r="F89" s="159" t="s">
        <v>40</v>
      </c>
      <c r="G89" s="159" t="s">
        <v>42</v>
      </c>
      <c r="H89" s="174"/>
      <c r="I89" s="174"/>
      <c r="J89" s="174"/>
      <c r="K89" s="174"/>
      <c r="L89" s="174"/>
      <c r="M89" s="174"/>
      <c r="N89" s="174"/>
      <c r="O89" s="109"/>
    </row>
    <row r="90" spans="2:15" x14ac:dyDescent="0.25">
      <c r="B90" s="129"/>
      <c r="C90" s="118" t="s">
        <v>90</v>
      </c>
      <c r="D90" s="168"/>
      <c r="E90" s="126">
        <f t="shared" ref="E90:E109" si="18">+SUM(E65:N65)</f>
        <v>18.539413280000002</v>
      </c>
      <c r="F90" s="127">
        <f>+E90/$E$110</f>
        <v>0.20993988287082135</v>
      </c>
      <c r="G90" s="126">
        <v>29587</v>
      </c>
      <c r="H90" s="174"/>
      <c r="I90" s="174"/>
      <c r="J90" s="174"/>
      <c r="K90" s="174"/>
      <c r="L90" s="174"/>
      <c r="M90" s="174"/>
      <c r="N90" s="174"/>
      <c r="O90" s="109"/>
    </row>
    <row r="91" spans="2:15" x14ac:dyDescent="0.25">
      <c r="B91" s="129"/>
      <c r="C91" s="118" t="s">
        <v>41</v>
      </c>
      <c r="D91" s="168"/>
      <c r="E91" s="126">
        <f t="shared" si="18"/>
        <v>18.37678305</v>
      </c>
      <c r="F91" s="127">
        <f t="shared" ref="F91:F110" si="19">+E91/$E$110</f>
        <v>0.20809826194561726</v>
      </c>
      <c r="G91" s="126">
        <v>32730</v>
      </c>
      <c r="H91" s="174"/>
      <c r="I91" s="174"/>
      <c r="J91" s="174"/>
      <c r="K91" s="174"/>
      <c r="L91" s="174"/>
      <c r="M91" s="174"/>
      <c r="N91" s="174"/>
      <c r="O91" s="109"/>
    </row>
    <row r="92" spans="2:15" x14ac:dyDescent="0.25">
      <c r="B92" s="129"/>
      <c r="C92" s="118" t="s">
        <v>93</v>
      </c>
      <c r="D92" s="168"/>
      <c r="E92" s="126">
        <f t="shared" si="18"/>
        <v>16.71933263</v>
      </c>
      <c r="F92" s="127">
        <f t="shared" si="19"/>
        <v>0.18932933211036879</v>
      </c>
      <c r="G92" s="126">
        <v>131243</v>
      </c>
      <c r="H92" s="174"/>
      <c r="I92" s="174"/>
      <c r="J92" s="174"/>
      <c r="K92" s="174"/>
      <c r="L92" s="174"/>
      <c r="M92" s="174"/>
      <c r="N92" s="174"/>
      <c r="O92" s="109"/>
    </row>
    <row r="93" spans="2:15" x14ac:dyDescent="0.25">
      <c r="B93" s="129"/>
      <c r="C93" s="118" t="s">
        <v>65</v>
      </c>
      <c r="D93" s="168"/>
      <c r="E93" s="126">
        <f t="shared" si="18"/>
        <v>15.73837814</v>
      </c>
      <c r="F93" s="127">
        <f t="shared" si="19"/>
        <v>0.17822102638235676</v>
      </c>
      <c r="G93" s="126">
        <v>263822</v>
      </c>
      <c r="H93" s="174"/>
      <c r="I93" s="174"/>
      <c r="J93" s="174"/>
      <c r="K93" s="174"/>
      <c r="L93" s="174"/>
      <c r="M93" s="174"/>
      <c r="N93" s="174"/>
      <c r="O93" s="109"/>
    </row>
    <row r="94" spans="2:15" x14ac:dyDescent="0.25">
      <c r="B94" s="129"/>
      <c r="C94" s="118" t="s">
        <v>92</v>
      </c>
      <c r="D94" s="168"/>
      <c r="E94" s="126">
        <f t="shared" si="18"/>
        <v>11.16781089</v>
      </c>
      <c r="F94" s="127">
        <f t="shared" si="19"/>
        <v>0.12646402961950062</v>
      </c>
      <c r="G94" s="126">
        <v>902239</v>
      </c>
      <c r="H94" s="174"/>
      <c r="I94" s="174"/>
      <c r="J94" s="174"/>
      <c r="K94" s="174"/>
      <c r="L94" s="174"/>
      <c r="M94" s="174"/>
      <c r="N94" s="174"/>
      <c r="O94" s="109"/>
    </row>
    <row r="95" spans="2:15" x14ac:dyDescent="0.25">
      <c r="B95" s="129"/>
      <c r="C95" s="118" t="s">
        <v>89</v>
      </c>
      <c r="D95" s="168"/>
      <c r="E95" s="126">
        <f t="shared" si="18"/>
        <v>4.3386149999999999</v>
      </c>
      <c r="F95" s="127">
        <f t="shared" si="19"/>
        <v>4.9130374902651104E-2</v>
      </c>
      <c r="G95" s="126">
        <v>39285</v>
      </c>
      <c r="H95" s="174"/>
      <c r="I95" s="174"/>
      <c r="J95" s="174"/>
      <c r="K95" s="174"/>
      <c r="L95" s="174"/>
      <c r="M95" s="174"/>
      <c r="N95" s="174"/>
      <c r="O95" s="109"/>
    </row>
    <row r="96" spans="2:15" x14ac:dyDescent="0.25">
      <c r="B96" s="129"/>
      <c r="C96" s="118" t="s">
        <v>91</v>
      </c>
      <c r="D96" s="168"/>
      <c r="E96" s="126">
        <f t="shared" si="18"/>
        <v>3.4278675600000001</v>
      </c>
      <c r="F96" s="127">
        <f t="shared" si="19"/>
        <v>3.8817092168684217E-2</v>
      </c>
      <c r="G96" s="126">
        <v>1578</v>
      </c>
      <c r="H96" s="174"/>
      <c r="I96" s="174"/>
      <c r="J96" s="174"/>
      <c r="K96" s="174"/>
      <c r="L96" s="174"/>
      <c r="M96" s="174"/>
      <c r="N96" s="174"/>
      <c r="O96" s="109"/>
    </row>
    <row r="97" spans="2:15" x14ac:dyDescent="0.25">
      <c r="B97" s="129"/>
      <c r="C97" s="180"/>
      <c r="D97" s="182"/>
      <c r="E97" s="124">
        <f t="shared" si="18"/>
        <v>0</v>
      </c>
      <c r="F97" s="125">
        <f t="shared" si="19"/>
        <v>0</v>
      </c>
      <c r="G97" s="99"/>
      <c r="H97" s="174"/>
      <c r="I97" s="174"/>
      <c r="J97" s="174"/>
      <c r="K97" s="174"/>
      <c r="L97" s="174"/>
      <c r="M97" s="174"/>
      <c r="N97" s="174"/>
      <c r="O97" s="109"/>
    </row>
    <row r="98" spans="2:15" x14ac:dyDescent="0.25">
      <c r="B98" s="129"/>
      <c r="C98" s="180"/>
      <c r="D98" s="182"/>
      <c r="E98" s="124">
        <f t="shared" si="18"/>
        <v>0</v>
      </c>
      <c r="F98" s="125">
        <f t="shared" si="19"/>
        <v>0</v>
      </c>
      <c r="G98" s="99"/>
      <c r="H98" s="174"/>
      <c r="I98" s="174"/>
      <c r="J98" s="174"/>
      <c r="K98" s="174"/>
      <c r="L98" s="174"/>
      <c r="M98" s="174"/>
      <c r="N98" s="174"/>
      <c r="O98" s="109"/>
    </row>
    <row r="99" spans="2:15" x14ac:dyDescent="0.25">
      <c r="B99" s="129"/>
      <c r="C99" s="180"/>
      <c r="D99" s="182"/>
      <c r="E99" s="124">
        <f t="shared" si="18"/>
        <v>0</v>
      </c>
      <c r="F99" s="125">
        <f t="shared" si="19"/>
        <v>0</v>
      </c>
      <c r="G99" s="99"/>
      <c r="H99" s="174"/>
      <c r="I99" s="174"/>
      <c r="J99" s="174"/>
      <c r="K99" s="174"/>
      <c r="L99" s="174"/>
      <c r="M99" s="174"/>
      <c r="N99" s="174"/>
      <c r="O99" s="109"/>
    </row>
    <row r="100" spans="2:15" x14ac:dyDescent="0.25">
      <c r="B100" s="129"/>
      <c r="C100" s="180"/>
      <c r="D100" s="182"/>
      <c r="E100" s="124">
        <f t="shared" si="18"/>
        <v>0</v>
      </c>
      <c r="F100" s="125">
        <f t="shared" si="19"/>
        <v>0</v>
      </c>
      <c r="G100" s="99"/>
      <c r="H100" s="174"/>
      <c r="I100" s="174"/>
      <c r="J100" s="174"/>
      <c r="K100" s="174"/>
      <c r="L100" s="174"/>
      <c r="M100" s="174"/>
      <c r="N100" s="174"/>
      <c r="O100" s="109"/>
    </row>
    <row r="101" spans="2:15" x14ac:dyDescent="0.25">
      <c r="B101" s="129"/>
      <c r="C101" s="180"/>
      <c r="D101" s="182"/>
      <c r="E101" s="124">
        <f t="shared" si="18"/>
        <v>0</v>
      </c>
      <c r="F101" s="125">
        <f t="shared" si="19"/>
        <v>0</v>
      </c>
      <c r="G101" s="99"/>
      <c r="H101" s="174"/>
      <c r="I101" s="174"/>
      <c r="J101" s="174"/>
      <c r="K101" s="174"/>
      <c r="L101" s="174"/>
      <c r="M101" s="174"/>
      <c r="N101" s="174"/>
      <c r="O101" s="109"/>
    </row>
    <row r="102" spans="2:15" x14ac:dyDescent="0.25">
      <c r="B102" s="129"/>
      <c r="C102" s="180"/>
      <c r="D102" s="182"/>
      <c r="E102" s="124">
        <f t="shared" si="18"/>
        <v>0</v>
      </c>
      <c r="F102" s="125">
        <f t="shared" si="19"/>
        <v>0</v>
      </c>
      <c r="G102" s="99"/>
      <c r="H102" s="174"/>
      <c r="I102" s="174"/>
      <c r="J102" s="174"/>
      <c r="K102" s="174"/>
      <c r="L102" s="174"/>
      <c r="M102" s="174"/>
      <c r="N102" s="174"/>
      <c r="O102" s="109"/>
    </row>
    <row r="103" spans="2:15" x14ac:dyDescent="0.25">
      <c r="B103" s="129"/>
      <c r="C103" s="180"/>
      <c r="D103" s="182"/>
      <c r="E103" s="124">
        <f t="shared" si="18"/>
        <v>0</v>
      </c>
      <c r="F103" s="125">
        <f t="shared" si="19"/>
        <v>0</v>
      </c>
      <c r="G103" s="99"/>
      <c r="H103" s="174"/>
      <c r="I103" s="174"/>
      <c r="J103" s="174"/>
      <c r="K103" s="174"/>
      <c r="L103" s="174"/>
      <c r="M103" s="174"/>
      <c r="N103" s="174"/>
      <c r="O103" s="109"/>
    </row>
    <row r="104" spans="2:15" x14ac:dyDescent="0.25">
      <c r="B104" s="129"/>
      <c r="C104" s="122"/>
      <c r="D104" s="123"/>
      <c r="E104" s="124">
        <f t="shared" si="18"/>
        <v>0</v>
      </c>
      <c r="F104" s="125">
        <f t="shared" si="19"/>
        <v>0</v>
      </c>
      <c r="G104" s="124"/>
      <c r="H104" s="174"/>
      <c r="I104" s="174"/>
      <c r="J104" s="174"/>
      <c r="K104" s="174"/>
      <c r="L104" s="174"/>
      <c r="M104" s="174"/>
      <c r="N104" s="174"/>
      <c r="O104" s="109"/>
    </row>
    <row r="105" spans="2:15" x14ac:dyDescent="0.25">
      <c r="B105" s="129"/>
      <c r="C105" s="122"/>
      <c r="D105" s="123"/>
      <c r="E105" s="124">
        <f t="shared" si="18"/>
        <v>0</v>
      </c>
      <c r="F105" s="125">
        <f t="shared" si="19"/>
        <v>0</v>
      </c>
      <c r="G105" s="124"/>
      <c r="H105" s="174"/>
      <c r="I105" s="174"/>
      <c r="J105" s="174"/>
      <c r="K105" s="174"/>
      <c r="L105" s="174"/>
      <c r="M105" s="174"/>
      <c r="N105" s="174"/>
      <c r="O105" s="109"/>
    </row>
    <row r="106" spans="2:15" x14ac:dyDescent="0.25">
      <c r="B106" s="129"/>
      <c r="C106" s="122"/>
      <c r="D106" s="123"/>
      <c r="E106" s="124">
        <f t="shared" si="18"/>
        <v>0</v>
      </c>
      <c r="F106" s="125">
        <f t="shared" si="19"/>
        <v>0</v>
      </c>
      <c r="G106" s="124"/>
      <c r="H106" s="174"/>
      <c r="I106" s="174"/>
      <c r="J106" s="174"/>
      <c r="K106" s="174"/>
      <c r="L106" s="174"/>
      <c r="M106" s="174"/>
      <c r="N106" s="174"/>
      <c r="O106" s="109"/>
    </row>
    <row r="107" spans="2:15" x14ac:dyDescent="0.25">
      <c r="B107" s="129"/>
      <c r="C107" s="122"/>
      <c r="D107" s="123"/>
      <c r="E107" s="124">
        <f t="shared" si="18"/>
        <v>0</v>
      </c>
      <c r="F107" s="125">
        <f t="shared" si="19"/>
        <v>0</v>
      </c>
      <c r="G107" s="124"/>
      <c r="H107" s="174"/>
      <c r="I107" s="174"/>
      <c r="J107" s="174"/>
      <c r="K107" s="174"/>
      <c r="L107" s="174"/>
      <c r="M107" s="174"/>
      <c r="N107" s="174"/>
      <c r="O107" s="109"/>
    </row>
    <row r="108" spans="2:15" x14ac:dyDescent="0.25">
      <c r="B108" s="129"/>
      <c r="C108" s="122"/>
      <c r="D108" s="123"/>
      <c r="E108" s="124">
        <f t="shared" si="18"/>
        <v>0</v>
      </c>
      <c r="F108" s="125">
        <f t="shared" si="19"/>
        <v>0</v>
      </c>
      <c r="G108" s="124"/>
      <c r="H108" s="174"/>
      <c r="I108" s="174"/>
      <c r="J108" s="174"/>
      <c r="K108" s="174"/>
      <c r="L108" s="174"/>
      <c r="M108" s="174"/>
      <c r="N108" s="174"/>
      <c r="O108" s="109"/>
    </row>
    <row r="109" spans="2:15" x14ac:dyDescent="0.25">
      <c r="B109" s="129"/>
      <c r="C109" s="122"/>
      <c r="D109" s="123"/>
      <c r="E109" s="124">
        <f t="shared" si="18"/>
        <v>0</v>
      </c>
      <c r="F109" s="125">
        <f t="shared" si="19"/>
        <v>0</v>
      </c>
      <c r="G109" s="124"/>
      <c r="H109" s="174"/>
      <c r="I109" s="174"/>
      <c r="J109" s="174"/>
      <c r="K109" s="174"/>
      <c r="L109" s="174"/>
      <c r="M109" s="174"/>
      <c r="N109" s="174"/>
      <c r="O109" s="109"/>
    </row>
    <row r="110" spans="2:15" x14ac:dyDescent="0.25">
      <c r="B110" s="129"/>
      <c r="C110" s="234" t="s">
        <v>19</v>
      </c>
      <c r="D110" s="234"/>
      <c r="E110" s="120">
        <f t="shared" ref="E110" si="20">SUM(E90:E109)</f>
        <v>88.308200549999995</v>
      </c>
      <c r="F110" s="121">
        <f t="shared" si="19"/>
        <v>1</v>
      </c>
      <c r="G110" s="120">
        <f>SUM(G90:G109)</f>
        <v>1400484</v>
      </c>
      <c r="H110" s="174"/>
      <c r="I110" s="174"/>
      <c r="J110" s="174"/>
      <c r="K110" s="174"/>
      <c r="L110" s="174"/>
      <c r="M110" s="174"/>
      <c r="N110" s="174"/>
      <c r="O110" s="109"/>
    </row>
    <row r="111" spans="2:15" x14ac:dyDescent="0.25">
      <c r="B111" s="129"/>
      <c r="C111" s="161" t="s">
        <v>88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09"/>
    </row>
    <row r="112" spans="2:15" x14ac:dyDescent="0.25">
      <c r="B112" s="12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9"/>
    </row>
    <row r="113" spans="2:15" x14ac:dyDescent="0.25">
      <c r="B113" s="130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3"/>
    </row>
  </sheetData>
  <sortState ref="C63:N76">
    <sortCondition descending="1" ref="L63:L76"/>
  </sortState>
  <mergeCells count="30">
    <mergeCell ref="C89:D89"/>
    <mergeCell ref="C110:D110"/>
    <mergeCell ref="C85:D85"/>
    <mergeCell ref="C86:N86"/>
    <mergeCell ref="C59:N59"/>
    <mergeCell ref="C60:N61"/>
    <mergeCell ref="F63:K63"/>
    <mergeCell ref="C34:N34"/>
    <mergeCell ref="C35:N35"/>
    <mergeCell ref="D39:F39"/>
    <mergeCell ref="G39:I39"/>
    <mergeCell ref="C62:N62"/>
    <mergeCell ref="C39:C40"/>
    <mergeCell ref="C37:I37"/>
    <mergeCell ref="C38:I38"/>
    <mergeCell ref="C52:I52"/>
    <mergeCell ref="K39:M39"/>
    <mergeCell ref="B1:O2"/>
    <mergeCell ref="C26:D26"/>
    <mergeCell ref="C27:M27"/>
    <mergeCell ref="C11:M11"/>
    <mergeCell ref="C7:N7"/>
    <mergeCell ref="C8:N9"/>
    <mergeCell ref="D12:L12"/>
    <mergeCell ref="C13:D14"/>
    <mergeCell ref="E13:F13"/>
    <mergeCell ref="G13:H13"/>
    <mergeCell ref="I13:J13"/>
    <mergeCell ref="K13:L13"/>
    <mergeCell ref="M13:M1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41" t="s">
        <v>150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2:15" ht="15" customHeight="1" x14ac:dyDescent="0.2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+C59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+C34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11" t="s">
        <v>58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</row>
    <row r="8" spans="2:15" ht="15" customHeight="1" x14ac:dyDescent="0.25">
      <c r="B8" s="22"/>
      <c r="C8" s="206" t="str">
        <f>+CONCATENATE("Entre los años 2009-2018 en la región  se han adjudicado ",+L26," proyectos, atendiendo a ",+FIXED(M26,1)," beneficiarios directos mediante obras por impuestos. El monto total invertido fue de S/ ",+FIXED(K26)," millones de los cuales el ",+FIXED(E29*100,1),"% ha sido mediante el Gobierno Nacional, el ",+FIXED(G29*100,1),"% por el Gobierno Regional. y el ",FIXED(I29*100,1),"% por los Gobiernos Regionales en conjunto")</f>
        <v>Entre los años 2009-2018 en la región  se han adjudicado 23 proyectos, atendiendo a 2,773,651.0 beneficiarios directos mediante obras por impuestos. El monto total invertido fue de S/ 211.50 millones de los cuales el 6.3% ha sido mediante el Gobierno Nacional, el 57.1% por el Gobierno Regional. y el 36.6% por los Gobiernos Regionales en conjunto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</row>
    <row r="9" spans="2:15" ht="15" customHeight="1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12" t="s">
        <v>57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2:15" ht="15" customHeight="1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2:15" ht="15" customHeight="1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</row>
    <row r="14" spans="2:15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</row>
    <row r="15" spans="2:15" x14ac:dyDescent="0.25">
      <c r="B15" s="22"/>
      <c r="C15" s="136" t="s">
        <v>20</v>
      </c>
      <c r="D15" s="150"/>
      <c r="E15" s="142"/>
      <c r="F15" s="152"/>
      <c r="G15" s="142"/>
      <c r="H15" s="152"/>
      <c r="I15" s="142">
        <v>9.3120517500000002</v>
      </c>
      <c r="J15" s="152">
        <v>2</v>
      </c>
      <c r="K15" s="33">
        <f t="shared" ref="K15:L25" si="0">+E15+G15+I15</f>
        <v>9.3120517500000002</v>
      </c>
      <c r="L15" s="34">
        <f t="shared" si="0"/>
        <v>2</v>
      </c>
      <c r="M15" s="148">
        <v>123794</v>
      </c>
      <c r="N15" s="43">
        <f t="shared" ref="N15:N26" si="1">+K15/$K$26</f>
        <v>4.4029517218386056E-2</v>
      </c>
      <c r="O15" s="23"/>
    </row>
    <row r="16" spans="2:15" x14ac:dyDescent="0.25">
      <c r="B16" s="22"/>
      <c r="C16" s="136" t="s">
        <v>15</v>
      </c>
      <c r="D16" s="150"/>
      <c r="E16" s="142"/>
      <c r="F16" s="152"/>
      <c r="G16" s="142">
        <v>20.73708456</v>
      </c>
      <c r="H16" s="152">
        <v>4</v>
      </c>
      <c r="I16" s="142">
        <v>5.9730414199999995</v>
      </c>
      <c r="J16" s="152">
        <v>1</v>
      </c>
      <c r="K16" s="33">
        <f t="shared" si="0"/>
        <v>26.710125980000001</v>
      </c>
      <c r="L16" s="34">
        <f t="shared" si="0"/>
        <v>5</v>
      </c>
      <c r="M16" s="148">
        <v>13423</v>
      </c>
      <c r="N16" s="43">
        <f t="shared" si="1"/>
        <v>0.12629160396812344</v>
      </c>
      <c r="O16" s="23"/>
    </row>
    <row r="17" spans="2:15" x14ac:dyDescent="0.25">
      <c r="B17" s="22"/>
      <c r="C17" s="136" t="s">
        <v>16</v>
      </c>
      <c r="D17" s="150"/>
      <c r="E17" s="142"/>
      <c r="F17" s="152"/>
      <c r="G17" s="142"/>
      <c r="H17" s="152"/>
      <c r="I17" s="142">
        <v>3.64933175</v>
      </c>
      <c r="J17" s="152">
        <v>1</v>
      </c>
      <c r="K17" s="33">
        <f t="shared" si="0"/>
        <v>3.64933175</v>
      </c>
      <c r="L17" s="34">
        <f t="shared" si="0"/>
        <v>1</v>
      </c>
      <c r="M17" s="148">
        <v>30739</v>
      </c>
      <c r="N17" s="43">
        <f t="shared" si="1"/>
        <v>1.7254877811673234E-2</v>
      </c>
      <c r="O17" s="23"/>
    </row>
    <row r="18" spans="2:15" x14ac:dyDescent="0.25">
      <c r="B18" s="22"/>
      <c r="C18" s="136" t="s">
        <v>83</v>
      </c>
      <c r="D18" s="150"/>
      <c r="E18" s="142"/>
      <c r="F18" s="152"/>
      <c r="G18" s="142">
        <v>2.3467798499999999</v>
      </c>
      <c r="H18" s="152">
        <v>1</v>
      </c>
      <c r="I18" s="142"/>
      <c r="J18" s="152"/>
      <c r="K18" s="33">
        <f t="shared" si="0"/>
        <v>2.3467798499999999</v>
      </c>
      <c r="L18" s="34">
        <f t="shared" si="0"/>
        <v>1</v>
      </c>
      <c r="M18" s="148">
        <v>1073</v>
      </c>
      <c r="N18" s="43">
        <f t="shared" si="1"/>
        <v>1.1096113572751186E-2</v>
      </c>
      <c r="O18" s="23"/>
    </row>
    <row r="19" spans="2:15" x14ac:dyDescent="0.25">
      <c r="B19" s="22"/>
      <c r="C19" s="136" t="s">
        <v>84</v>
      </c>
      <c r="D19" s="150"/>
      <c r="E19" s="142"/>
      <c r="F19" s="152"/>
      <c r="G19" s="142">
        <v>9.8963104800000004</v>
      </c>
      <c r="H19" s="152">
        <v>2</v>
      </c>
      <c r="I19" s="142"/>
      <c r="J19" s="152"/>
      <c r="K19" s="33">
        <f t="shared" si="0"/>
        <v>9.8963104800000004</v>
      </c>
      <c r="L19" s="34">
        <f t="shared" si="0"/>
        <v>2</v>
      </c>
      <c r="M19" s="148">
        <v>284</v>
      </c>
      <c r="N19" s="43">
        <f t="shared" si="1"/>
        <v>4.679202654534801E-2</v>
      </c>
      <c r="O19" s="23"/>
    </row>
    <row r="20" spans="2:15" x14ac:dyDescent="0.25">
      <c r="B20" s="22"/>
      <c r="C20" s="136" t="s">
        <v>1</v>
      </c>
      <c r="D20" s="150"/>
      <c r="E20" s="142"/>
      <c r="F20" s="152"/>
      <c r="G20" s="142">
        <v>37.920882440000007</v>
      </c>
      <c r="H20" s="152">
        <v>1</v>
      </c>
      <c r="I20" s="142"/>
      <c r="J20" s="152"/>
      <c r="K20" s="33">
        <f t="shared" si="0"/>
        <v>37.920882440000007</v>
      </c>
      <c r="L20" s="34">
        <f t="shared" si="0"/>
        <v>1</v>
      </c>
      <c r="M20" s="148">
        <v>61170</v>
      </c>
      <c r="N20" s="43">
        <f t="shared" si="1"/>
        <v>0.17929863269159493</v>
      </c>
      <c r="O20" s="23"/>
    </row>
    <row r="21" spans="2:15" x14ac:dyDescent="0.25">
      <c r="B21" s="22"/>
      <c r="C21" s="136" t="s">
        <v>17</v>
      </c>
      <c r="D21" s="150"/>
      <c r="E21" s="142"/>
      <c r="F21" s="152"/>
      <c r="G21" s="142">
        <v>10.724200980000001</v>
      </c>
      <c r="H21" s="152">
        <v>1</v>
      </c>
      <c r="I21" s="142">
        <v>5.3640500900000001</v>
      </c>
      <c r="J21" s="152">
        <v>1</v>
      </c>
      <c r="K21" s="33">
        <f t="shared" si="0"/>
        <v>16.088251070000002</v>
      </c>
      <c r="L21" s="34">
        <f t="shared" si="0"/>
        <v>2</v>
      </c>
      <c r="M21" s="148">
        <v>31211</v>
      </c>
      <c r="N21" s="43">
        <f t="shared" si="1"/>
        <v>7.6068942325227415E-2</v>
      </c>
      <c r="O21" s="23"/>
    </row>
    <row r="22" spans="2:15" x14ac:dyDescent="0.25">
      <c r="B22" s="22"/>
      <c r="C22" s="136" t="s">
        <v>21</v>
      </c>
      <c r="D22" s="150"/>
      <c r="E22" s="142">
        <v>9.7554403399999998</v>
      </c>
      <c r="F22" s="152">
        <v>1</v>
      </c>
      <c r="G22" s="142">
        <v>39.190695079999998</v>
      </c>
      <c r="H22" s="152">
        <v>1</v>
      </c>
      <c r="I22" s="142">
        <v>7.292173</v>
      </c>
      <c r="J22" s="152">
        <v>1</v>
      </c>
      <c r="K22" s="33">
        <f t="shared" ref="K22:K23" si="2">+E22+G22+I22</f>
        <v>56.238308419999996</v>
      </c>
      <c r="L22" s="34">
        <f t="shared" ref="L22:L23" si="3">+F22+H22+J22</f>
        <v>3</v>
      </c>
      <c r="M22" s="148">
        <v>2163743</v>
      </c>
      <c r="N22" s="43">
        <f t="shared" si="1"/>
        <v>0.2659076254501373</v>
      </c>
      <c r="O22" s="23"/>
    </row>
    <row r="23" spans="2:15" x14ac:dyDescent="0.25">
      <c r="B23" s="22"/>
      <c r="C23" s="136" t="s">
        <v>18</v>
      </c>
      <c r="D23" s="150"/>
      <c r="E23" s="142"/>
      <c r="F23" s="152"/>
      <c r="G23" s="142"/>
      <c r="H23" s="152"/>
      <c r="I23" s="142">
        <v>38.920398392999999</v>
      </c>
      <c r="J23" s="152">
        <v>3</v>
      </c>
      <c r="K23" s="33">
        <f t="shared" si="2"/>
        <v>38.920398392999999</v>
      </c>
      <c r="L23" s="34">
        <f t="shared" si="3"/>
        <v>3</v>
      </c>
      <c r="M23" s="148">
        <v>316445</v>
      </c>
      <c r="N23" s="43">
        <f t="shared" si="1"/>
        <v>0.18402457344494874</v>
      </c>
      <c r="O23" s="23"/>
    </row>
    <row r="24" spans="2:15" x14ac:dyDescent="0.25">
      <c r="B24" s="22"/>
      <c r="C24" s="136" t="s">
        <v>80</v>
      </c>
      <c r="D24" s="150"/>
      <c r="E24" s="142"/>
      <c r="F24" s="152"/>
      <c r="G24" s="142"/>
      <c r="H24" s="152"/>
      <c r="I24" s="142">
        <v>6.8599983900000003</v>
      </c>
      <c r="J24" s="152">
        <v>2</v>
      </c>
      <c r="K24" s="33">
        <f t="shared" si="0"/>
        <v>6.8599983900000003</v>
      </c>
      <c r="L24" s="34">
        <f t="shared" si="0"/>
        <v>2</v>
      </c>
      <c r="M24" s="148">
        <v>18747</v>
      </c>
      <c r="N24" s="43">
        <f t="shared" si="1"/>
        <v>3.2435646336545075E-2</v>
      </c>
      <c r="O24" s="23"/>
    </row>
    <row r="25" spans="2:15" x14ac:dyDescent="0.25">
      <c r="B25" s="22"/>
      <c r="C25" s="136" t="s">
        <v>85</v>
      </c>
      <c r="D25" s="150"/>
      <c r="E25" s="142">
        <v>3.5532202599999998</v>
      </c>
      <c r="F25" s="152">
        <v>1</v>
      </c>
      <c r="G25" s="142"/>
      <c r="H25" s="152"/>
      <c r="I25" s="142"/>
      <c r="J25" s="152"/>
      <c r="K25" s="33">
        <f t="shared" si="0"/>
        <v>3.5532202599999998</v>
      </c>
      <c r="L25" s="34">
        <f t="shared" si="0"/>
        <v>1</v>
      </c>
      <c r="M25" s="148">
        <v>13022</v>
      </c>
      <c r="N25" s="43">
        <f t="shared" si="1"/>
        <v>1.6800440635264743E-2</v>
      </c>
      <c r="O25" s="23"/>
    </row>
    <row r="26" spans="2:15" x14ac:dyDescent="0.25">
      <c r="B26" s="22"/>
      <c r="C26" s="233" t="s">
        <v>19</v>
      </c>
      <c r="D26" s="233"/>
      <c r="E26" s="36">
        <f t="shared" ref="E26:M26" si="4">SUM(E15:E25)</f>
        <v>13.3086606</v>
      </c>
      <c r="F26" s="37">
        <f t="shared" si="4"/>
        <v>2</v>
      </c>
      <c r="G26" s="36">
        <f t="shared" si="4"/>
        <v>120.81595339000002</v>
      </c>
      <c r="H26" s="37">
        <f t="shared" si="4"/>
        <v>10</v>
      </c>
      <c r="I26" s="36">
        <f t="shared" si="4"/>
        <v>77.371044792999996</v>
      </c>
      <c r="J26" s="37">
        <f t="shared" si="4"/>
        <v>11</v>
      </c>
      <c r="K26" s="36">
        <f t="shared" si="4"/>
        <v>211.49565878299998</v>
      </c>
      <c r="L26" s="37">
        <f t="shared" si="4"/>
        <v>23</v>
      </c>
      <c r="M26" s="38">
        <f t="shared" si="4"/>
        <v>2773651</v>
      </c>
      <c r="N26" s="43">
        <f t="shared" si="1"/>
        <v>1</v>
      </c>
      <c r="O26" s="23"/>
    </row>
    <row r="27" spans="2:15" x14ac:dyDescent="0.25">
      <c r="B27" s="22"/>
      <c r="C27" s="210" t="s">
        <v>81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3"/>
      <c r="O27" s="23"/>
    </row>
    <row r="28" spans="2:15" x14ac:dyDescent="0.25"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/>
    </row>
    <row r="29" spans="2:15" x14ac:dyDescent="0.25">
      <c r="B29" s="22"/>
      <c r="C29" s="24"/>
      <c r="D29" s="24"/>
      <c r="E29" s="16">
        <f>+E26/K26</f>
        <v>6.2926400837640978E-2</v>
      </c>
      <c r="F29" s="17"/>
      <c r="G29" s="16">
        <f>+G26/K26</f>
        <v>0.57124554747461886</v>
      </c>
      <c r="H29" s="18"/>
      <c r="I29" s="16">
        <f>+I26/K26</f>
        <v>0.36582805168774024</v>
      </c>
      <c r="J29" s="18"/>
      <c r="K29" s="25">
        <f>+I29+G29+E29</f>
        <v>1</v>
      </c>
      <c r="L29" s="24"/>
      <c r="M29" s="24"/>
      <c r="N29" s="8"/>
      <c r="O29" s="23"/>
    </row>
    <row r="30" spans="2:15" s="13" customFormat="1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3" spans="2:15" ht="15" customHeight="1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x14ac:dyDescent="0.25">
      <c r="B34" s="22"/>
      <c r="C34" s="200" t="s">
        <v>62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91"/>
    </row>
    <row r="35" spans="2:15" ht="15" customHeight="1" x14ac:dyDescent="0.25">
      <c r="B35" s="22"/>
      <c r="C35" s="206" t="str">
        <f>+CONCATENATE("Entre el 2009 y febrero del 2018, se ejecutaron y/o comprometieron  S/ ",FIXED(K51,1),"  millones en proyectos mediante obras por impuestos.")</f>
        <v>Entre el 2009 y febrero del 2018, se ejecutaron y/o comprometieron  S/ 211.5  millones en proyectos mediante obras por impuestos.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92"/>
    </row>
    <row r="36" spans="2:15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/>
    </row>
    <row r="37" spans="2:15" x14ac:dyDescent="0.25">
      <c r="B37" s="22"/>
      <c r="C37" s="207" t="s">
        <v>60</v>
      </c>
      <c r="D37" s="207"/>
      <c r="E37" s="207"/>
      <c r="F37" s="207"/>
      <c r="G37" s="207"/>
      <c r="H37" s="207"/>
      <c r="I37" s="207"/>
      <c r="J37" s="8"/>
      <c r="K37" s="8"/>
      <c r="L37" s="8"/>
      <c r="M37" s="8"/>
      <c r="N37" s="8"/>
      <c r="O37" s="23"/>
    </row>
    <row r="38" spans="2:15" x14ac:dyDescent="0.25">
      <c r="B38" s="22"/>
      <c r="C38" s="208" t="s">
        <v>5</v>
      </c>
      <c r="D38" s="208"/>
      <c r="E38" s="208"/>
      <c r="F38" s="208"/>
      <c r="G38" s="208"/>
      <c r="H38" s="208"/>
      <c r="I38" s="208"/>
      <c r="J38" s="8"/>
      <c r="K38" s="8"/>
      <c r="L38" s="8"/>
      <c r="M38" s="8"/>
      <c r="N38" s="8"/>
      <c r="O38" s="23"/>
    </row>
    <row r="39" spans="2:15" x14ac:dyDescent="0.25">
      <c r="B39" s="22"/>
      <c r="C39" s="228" t="s">
        <v>26</v>
      </c>
      <c r="D39" s="230" t="s">
        <v>27</v>
      </c>
      <c r="E39" s="230"/>
      <c r="F39" s="230"/>
      <c r="G39" s="231" t="s">
        <v>28</v>
      </c>
      <c r="H39" s="231"/>
      <c r="I39" s="231"/>
      <c r="J39" s="8"/>
      <c r="K39" s="230" t="s">
        <v>34</v>
      </c>
      <c r="L39" s="230"/>
      <c r="M39" s="230"/>
      <c r="N39" s="9"/>
      <c r="O39" s="23"/>
    </row>
    <row r="40" spans="2:15" x14ac:dyDescent="0.25">
      <c r="B40" s="22"/>
      <c r="C40" s="229"/>
      <c r="D40" s="44" t="s">
        <v>31</v>
      </c>
      <c r="E40" s="47" t="s">
        <v>35</v>
      </c>
      <c r="F40" s="47" t="s">
        <v>30</v>
      </c>
      <c r="G40" s="44" t="s">
        <v>31</v>
      </c>
      <c r="H40" s="47" t="s">
        <v>35</v>
      </c>
      <c r="I40" s="47" t="s">
        <v>30</v>
      </c>
      <c r="J40" s="8"/>
      <c r="K40" s="45" t="s">
        <v>32</v>
      </c>
      <c r="L40" s="47" t="s">
        <v>35</v>
      </c>
      <c r="M40" s="45" t="s">
        <v>33</v>
      </c>
      <c r="N40" s="107" t="s">
        <v>36</v>
      </c>
      <c r="O40" s="23"/>
    </row>
    <row r="41" spans="2:15" x14ac:dyDescent="0.25">
      <c r="B41" s="22"/>
      <c r="C41" s="46">
        <v>2009</v>
      </c>
      <c r="D41" s="93"/>
      <c r="E41" s="94"/>
      <c r="F41" s="95"/>
      <c r="G41" s="49"/>
      <c r="H41" s="106"/>
      <c r="I41" s="52"/>
      <c r="J41" s="8"/>
      <c r="K41" s="49">
        <f t="shared" ref="K41:M41" si="5">+D41+G41</f>
        <v>0</v>
      </c>
      <c r="L41" s="51">
        <f t="shared" si="5"/>
        <v>0</v>
      </c>
      <c r="M41" s="52">
        <f t="shared" si="5"/>
        <v>0</v>
      </c>
      <c r="N41" s="108">
        <f t="shared" ref="N41:N51" si="6">+K41/$K$51</f>
        <v>0</v>
      </c>
      <c r="O41" s="23"/>
    </row>
    <row r="42" spans="2:15" x14ac:dyDescent="0.25">
      <c r="B42" s="22"/>
      <c r="C42" s="46">
        <v>2010</v>
      </c>
      <c r="D42" s="93"/>
      <c r="E42" s="94"/>
      <c r="F42" s="95"/>
      <c r="G42" s="49"/>
      <c r="H42" s="106"/>
      <c r="I42" s="52"/>
      <c r="J42" s="8"/>
      <c r="K42" s="49">
        <f>+D42+G42</f>
        <v>0</v>
      </c>
      <c r="L42" s="51">
        <f>+E42+H42</f>
        <v>0</v>
      </c>
      <c r="M42" s="52">
        <f>+F42+I42</f>
        <v>0</v>
      </c>
      <c r="N42" s="108">
        <f t="shared" si="6"/>
        <v>0</v>
      </c>
      <c r="O42" s="23"/>
    </row>
    <row r="43" spans="2:15" x14ac:dyDescent="0.25">
      <c r="B43" s="22"/>
      <c r="C43" s="46">
        <v>2011</v>
      </c>
      <c r="D43" s="93"/>
      <c r="E43" s="94"/>
      <c r="F43" s="95"/>
      <c r="G43" s="49"/>
      <c r="H43" s="106"/>
      <c r="I43" s="52"/>
      <c r="J43" s="8"/>
      <c r="K43" s="49">
        <f t="shared" ref="K43:M50" si="7">+D43+G43</f>
        <v>0</v>
      </c>
      <c r="L43" s="51">
        <f t="shared" si="7"/>
        <v>0</v>
      </c>
      <c r="M43" s="52">
        <f t="shared" si="7"/>
        <v>0</v>
      </c>
      <c r="N43" s="108">
        <f t="shared" si="6"/>
        <v>0</v>
      </c>
      <c r="O43" s="23"/>
    </row>
    <row r="44" spans="2:15" x14ac:dyDescent="0.25">
      <c r="B44" s="22"/>
      <c r="C44" s="46">
        <v>2012</v>
      </c>
      <c r="D44" s="49">
        <v>5.3640500900000001</v>
      </c>
      <c r="E44" s="106">
        <v>1</v>
      </c>
      <c r="F44" s="52">
        <v>2250</v>
      </c>
      <c r="G44" s="49">
        <v>37.752322790000001</v>
      </c>
      <c r="H44" s="106">
        <v>2</v>
      </c>
      <c r="I44" s="52">
        <v>297242</v>
      </c>
      <c r="J44" s="8"/>
      <c r="K44" s="49">
        <f t="shared" si="7"/>
        <v>43.11637288</v>
      </c>
      <c r="L44" s="51">
        <f t="shared" si="7"/>
        <v>3</v>
      </c>
      <c r="M44" s="52">
        <f t="shared" si="7"/>
        <v>299492</v>
      </c>
      <c r="N44" s="108">
        <f t="shared" si="6"/>
        <v>0.20386410353811804</v>
      </c>
      <c r="O44" s="23"/>
    </row>
    <row r="45" spans="2:15" x14ac:dyDescent="0.25">
      <c r="B45" s="22"/>
      <c r="C45" s="46">
        <v>2013</v>
      </c>
      <c r="D45" s="49"/>
      <c r="E45" s="106"/>
      <c r="F45" s="52"/>
      <c r="G45" s="49">
        <v>49.572762570000002</v>
      </c>
      <c r="H45" s="106">
        <v>3</v>
      </c>
      <c r="I45" s="52">
        <v>1739539</v>
      </c>
      <c r="J45" s="8"/>
      <c r="K45" s="49">
        <f t="shared" si="7"/>
        <v>49.572762570000002</v>
      </c>
      <c r="L45" s="51">
        <f t="shared" si="7"/>
        <v>3</v>
      </c>
      <c r="M45" s="52">
        <f t="shared" si="7"/>
        <v>1739539</v>
      </c>
      <c r="N45" s="108">
        <f t="shared" si="6"/>
        <v>0.23439139533763637</v>
      </c>
      <c r="O45" s="23"/>
    </row>
    <row r="46" spans="2:15" x14ac:dyDescent="0.25">
      <c r="B46" s="22"/>
      <c r="C46" s="46">
        <v>2014</v>
      </c>
      <c r="D46" s="49">
        <v>43.856952430000007</v>
      </c>
      <c r="E46" s="106">
        <v>2</v>
      </c>
      <c r="F46" s="52">
        <v>61234</v>
      </c>
      <c r="G46" s="49">
        <v>2.8902247499999998</v>
      </c>
      <c r="H46" s="106">
        <v>1</v>
      </c>
      <c r="I46" s="52">
        <v>1525</v>
      </c>
      <c r="J46" s="8"/>
      <c r="K46" s="49">
        <f t="shared" si="7"/>
        <v>46.747177180000008</v>
      </c>
      <c r="L46" s="51">
        <f t="shared" si="7"/>
        <v>3</v>
      </c>
      <c r="M46" s="52">
        <f t="shared" si="7"/>
        <v>62759</v>
      </c>
      <c r="N46" s="108">
        <f t="shared" si="6"/>
        <v>0.22103137931527861</v>
      </c>
      <c r="O46" s="23"/>
    </row>
    <row r="47" spans="2:15" x14ac:dyDescent="0.25">
      <c r="B47" s="22"/>
      <c r="C47" s="46">
        <v>2015</v>
      </c>
      <c r="D47" s="49">
        <v>1.1680756029999999</v>
      </c>
      <c r="E47" s="106">
        <v>1</v>
      </c>
      <c r="F47" s="52">
        <v>19203</v>
      </c>
      <c r="G47" s="49">
        <v>3.64933175</v>
      </c>
      <c r="H47" s="106">
        <v>1</v>
      </c>
      <c r="I47" s="52">
        <v>30739</v>
      </c>
      <c r="J47" s="8"/>
      <c r="K47" s="49">
        <f t="shared" si="7"/>
        <v>4.8174073530000001</v>
      </c>
      <c r="L47" s="51">
        <f t="shared" si="7"/>
        <v>2</v>
      </c>
      <c r="M47" s="52">
        <f t="shared" si="7"/>
        <v>49942</v>
      </c>
      <c r="N47" s="108">
        <f t="shared" si="6"/>
        <v>2.2777807264322072E-2</v>
      </c>
      <c r="O47" s="23"/>
    </row>
    <row r="48" spans="2:15" x14ac:dyDescent="0.25">
      <c r="B48" s="22"/>
      <c r="C48" s="46">
        <v>2016</v>
      </c>
      <c r="D48" s="49">
        <v>24.717478610000001</v>
      </c>
      <c r="E48" s="106">
        <v>4</v>
      </c>
      <c r="F48" s="52">
        <v>532194</v>
      </c>
      <c r="G48" s="49"/>
      <c r="H48" s="106"/>
      <c r="I48" s="52"/>
      <c r="J48" s="8"/>
      <c r="K48" s="49">
        <f t="shared" si="7"/>
        <v>24.717478610000001</v>
      </c>
      <c r="L48" s="51">
        <f t="shared" si="7"/>
        <v>4</v>
      </c>
      <c r="M48" s="52">
        <f t="shared" si="7"/>
        <v>532194</v>
      </c>
      <c r="N48" s="108">
        <f t="shared" si="6"/>
        <v>0.1168699100124829</v>
      </c>
      <c r="O48" s="23"/>
    </row>
    <row r="49" spans="2:15" x14ac:dyDescent="0.25">
      <c r="B49" s="22"/>
      <c r="C49" s="46">
        <v>2017</v>
      </c>
      <c r="D49" s="49">
        <v>38.971239930000003</v>
      </c>
      <c r="E49" s="106">
        <v>7</v>
      </c>
      <c r="F49" s="52">
        <v>76703</v>
      </c>
      <c r="G49" s="49"/>
      <c r="H49" s="106"/>
      <c r="I49" s="52"/>
      <c r="J49" s="8"/>
      <c r="K49" s="49">
        <f t="shared" si="7"/>
        <v>38.971239930000003</v>
      </c>
      <c r="L49" s="51">
        <f t="shared" si="7"/>
        <v>7</v>
      </c>
      <c r="M49" s="52">
        <f t="shared" si="7"/>
        <v>76703</v>
      </c>
      <c r="N49" s="108">
        <f t="shared" si="6"/>
        <v>0.18426496389689728</v>
      </c>
      <c r="O49" s="23"/>
    </row>
    <row r="50" spans="2:15" x14ac:dyDescent="0.25">
      <c r="B50" s="22"/>
      <c r="C50" s="46" t="s">
        <v>86</v>
      </c>
      <c r="D50" s="49">
        <v>3.5532202599999998</v>
      </c>
      <c r="E50" s="106">
        <v>1</v>
      </c>
      <c r="F50" s="52">
        <v>13022</v>
      </c>
      <c r="G50" s="49"/>
      <c r="H50" s="106"/>
      <c r="I50" s="52"/>
      <c r="J50" s="8"/>
      <c r="K50" s="49">
        <f t="shared" si="7"/>
        <v>3.5532202599999998</v>
      </c>
      <c r="L50" s="51">
        <f t="shared" si="7"/>
        <v>1</v>
      </c>
      <c r="M50" s="52">
        <f t="shared" si="7"/>
        <v>13022</v>
      </c>
      <c r="N50" s="108">
        <f t="shared" si="6"/>
        <v>1.6800440635264743E-2</v>
      </c>
      <c r="O50" s="96"/>
    </row>
    <row r="51" spans="2:15" x14ac:dyDescent="0.25">
      <c r="B51" s="22"/>
      <c r="C51" s="46" t="s">
        <v>29</v>
      </c>
      <c r="D51" s="50">
        <f t="shared" ref="D51:I51" si="8">SUM(D41:D50)</f>
        <v>117.63101692300002</v>
      </c>
      <c r="E51" s="48">
        <f t="shared" si="8"/>
        <v>16</v>
      </c>
      <c r="F51" s="53">
        <f t="shared" si="8"/>
        <v>704606</v>
      </c>
      <c r="G51" s="50">
        <f t="shared" si="8"/>
        <v>93.864641860000006</v>
      </c>
      <c r="H51" s="48">
        <f t="shared" si="8"/>
        <v>7</v>
      </c>
      <c r="I51" s="53">
        <f t="shared" si="8"/>
        <v>2069045</v>
      </c>
      <c r="J51" s="8"/>
      <c r="K51" s="50">
        <f>SUM(K41:K50)</f>
        <v>211.49565878300001</v>
      </c>
      <c r="L51" s="48">
        <f>SUM(L41:L50)</f>
        <v>23</v>
      </c>
      <c r="M51" s="53">
        <f>SUM(M41:M50)</f>
        <v>2773651</v>
      </c>
      <c r="N51" s="108">
        <f t="shared" si="6"/>
        <v>1</v>
      </c>
      <c r="O51" s="23"/>
    </row>
    <row r="52" spans="2:15" x14ac:dyDescent="0.25">
      <c r="B52" s="22"/>
      <c r="C52" s="199" t="s">
        <v>61</v>
      </c>
      <c r="D52" s="199"/>
      <c r="E52" s="199"/>
      <c r="F52" s="199"/>
      <c r="G52" s="199"/>
      <c r="H52" s="199"/>
      <c r="I52" s="199"/>
      <c r="J52" s="8"/>
      <c r="K52" s="8"/>
      <c r="L52" s="8"/>
      <c r="M52" s="8"/>
      <c r="N52" s="8"/>
      <c r="O52" s="23"/>
    </row>
    <row r="53" spans="2:15" x14ac:dyDescent="0.25">
      <c r="B53" s="22"/>
      <c r="C53" s="105" t="s">
        <v>82</v>
      </c>
      <c r="D53" s="8"/>
      <c r="E53" s="8"/>
      <c r="F53" s="8"/>
      <c r="G53" s="98"/>
      <c r="H53" s="98"/>
      <c r="I53" s="98"/>
      <c r="J53" s="8"/>
      <c r="K53" s="8"/>
      <c r="L53" s="8"/>
      <c r="M53" s="8"/>
      <c r="N53" s="8"/>
      <c r="O53" s="23"/>
    </row>
    <row r="54" spans="2:15" x14ac:dyDescent="0.25">
      <c r="B54" s="22"/>
      <c r="C54" s="8"/>
      <c r="D54" s="8"/>
      <c r="E54" s="8"/>
      <c r="F54" s="8"/>
      <c r="G54" s="97"/>
      <c r="H54" s="98"/>
      <c r="I54" s="98"/>
      <c r="J54" s="98"/>
      <c r="K54" s="8"/>
      <c r="L54" s="8"/>
      <c r="M54" s="8"/>
      <c r="N54" s="8"/>
      <c r="O54" s="23"/>
    </row>
    <row r="55" spans="2:15" x14ac:dyDescent="0.2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7" spans="2:15" ht="15" customHeight="1" x14ac:dyDescent="0.25"/>
    <row r="58" spans="2:15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</row>
    <row r="59" spans="2:15" ht="15" customHeight="1" x14ac:dyDescent="0.25">
      <c r="B59" s="22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91"/>
    </row>
    <row r="60" spans="2:15" ht="15" customHeight="1" x14ac:dyDescent="0.25">
      <c r="B60" s="22"/>
      <c r="C60" s="206" t="str">
        <f>+CONCATENATE("Entre el 2009 y 2017, se ejecutaron y/o comprometieron  S/", FIXED(L85,1)," millones en proyectos mediante obras por impuestos. Entre las principales empresas que se comprometieron figuran: ",C65," con un compromiso de (",FIXED(M65*100,1),"%), seguido por el ",C66," (",FIXED(M66*100,1),"%)  y el ",C67," (",FIXED(M67*100,1),"%) entre las principales.")</f>
        <v>Entre el 2009 y 2017, se ejecutaron y/o comprometieron  S/24.7 millones en proyectos mediante obras por impuestos. Entre las principales empresas que se comprometieron figuran: Backus, Barrick, Minera Poderosa  y BCP  con un compromiso de (0.0%), seguido por el Barrick - BBVA (0.0%)  y el Volcan Compañía Minera S.A.A. (0.0%) entre las principales.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92"/>
    </row>
    <row r="61" spans="2:15" x14ac:dyDescent="0.25">
      <c r="B61" s="22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92"/>
    </row>
    <row r="62" spans="2:15" x14ac:dyDescent="0.25">
      <c r="B62" s="129"/>
      <c r="C62" s="222" t="s">
        <v>37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109"/>
    </row>
    <row r="63" spans="2:15" x14ac:dyDescent="0.25">
      <c r="B63" s="129"/>
      <c r="C63" s="9"/>
      <c r="D63" s="9"/>
      <c r="E63" s="9"/>
      <c r="F63" s="203" t="s">
        <v>38</v>
      </c>
      <c r="G63" s="203"/>
      <c r="H63" s="203"/>
      <c r="I63" s="203"/>
      <c r="J63" s="203"/>
      <c r="K63" s="203"/>
      <c r="L63" s="9"/>
      <c r="M63" s="9"/>
      <c r="N63" s="9"/>
      <c r="O63" s="109"/>
    </row>
    <row r="64" spans="2:15" x14ac:dyDescent="0.25">
      <c r="B64" s="129"/>
      <c r="C64" s="157" t="s">
        <v>39</v>
      </c>
      <c r="D64" s="183"/>
      <c r="E64" s="160">
        <v>2009</v>
      </c>
      <c r="F64" s="159">
        <v>2010</v>
      </c>
      <c r="G64" s="159">
        <v>2011</v>
      </c>
      <c r="H64" s="159">
        <v>2012</v>
      </c>
      <c r="I64" s="159">
        <v>2013</v>
      </c>
      <c r="J64" s="159">
        <v>2014</v>
      </c>
      <c r="K64" s="159">
        <v>2015</v>
      </c>
      <c r="L64" s="159">
        <v>2016</v>
      </c>
      <c r="M64" s="159">
        <v>2017</v>
      </c>
      <c r="N64" s="159" t="s">
        <v>86</v>
      </c>
      <c r="O64" s="109"/>
    </row>
    <row r="65" spans="2:15" x14ac:dyDescent="0.25">
      <c r="B65" s="129"/>
      <c r="C65" s="118" t="s">
        <v>109</v>
      </c>
      <c r="D65" s="176"/>
      <c r="E65" s="179" t="s">
        <v>59</v>
      </c>
      <c r="F65" s="126"/>
      <c r="G65" s="126"/>
      <c r="H65" s="126"/>
      <c r="I65" s="126">
        <v>39.190695079999998</v>
      </c>
      <c r="J65" s="126"/>
      <c r="K65" s="126"/>
      <c r="L65" s="126"/>
      <c r="M65" s="126"/>
      <c r="N65" s="126"/>
      <c r="O65" s="109"/>
    </row>
    <row r="66" spans="2:15" x14ac:dyDescent="0.25">
      <c r="B66" s="129"/>
      <c r="C66" s="118" t="s">
        <v>101</v>
      </c>
      <c r="D66" s="176"/>
      <c r="E66" s="126"/>
      <c r="F66" s="126"/>
      <c r="G66" s="126"/>
      <c r="H66" s="126"/>
      <c r="I66" s="126"/>
      <c r="J66" s="126">
        <v>37.920882440000007</v>
      </c>
      <c r="K66" s="126"/>
      <c r="L66" s="126"/>
      <c r="M66" s="126"/>
      <c r="N66" s="126"/>
      <c r="O66" s="109"/>
    </row>
    <row r="67" spans="2:15" x14ac:dyDescent="0.25">
      <c r="B67" s="129"/>
      <c r="C67" s="118" t="s">
        <v>110</v>
      </c>
      <c r="D67" s="176"/>
      <c r="E67" s="126" t="s">
        <v>59</v>
      </c>
      <c r="F67" s="126"/>
      <c r="G67" s="126"/>
      <c r="H67" s="126">
        <v>30.26851177</v>
      </c>
      <c r="I67" s="126"/>
      <c r="J67" s="126"/>
      <c r="K67" s="126"/>
      <c r="L67" s="126"/>
      <c r="M67" s="126"/>
      <c r="N67" s="126"/>
      <c r="O67" s="109"/>
    </row>
    <row r="68" spans="2:15" x14ac:dyDescent="0.25">
      <c r="B68" s="129"/>
      <c r="C68" s="118" t="s">
        <v>64</v>
      </c>
      <c r="D68" s="176"/>
      <c r="E68" s="126"/>
      <c r="F68" s="126"/>
      <c r="G68" s="126"/>
      <c r="H68" s="126"/>
      <c r="I68" s="126"/>
      <c r="J68" s="126"/>
      <c r="K68" s="126"/>
      <c r="L68" s="126"/>
      <c r="M68" s="126">
        <v>12.08780556</v>
      </c>
      <c r="N68" s="126"/>
      <c r="O68" s="109"/>
    </row>
    <row r="69" spans="2:15" x14ac:dyDescent="0.25">
      <c r="B69" s="129"/>
      <c r="C69" s="118" t="s">
        <v>94</v>
      </c>
      <c r="D69" s="176"/>
      <c r="E69" s="126"/>
      <c r="F69" s="126"/>
      <c r="G69" s="126"/>
      <c r="H69" s="126"/>
      <c r="I69" s="126"/>
      <c r="J69" s="126"/>
      <c r="K69" s="126"/>
      <c r="L69" s="126">
        <v>5.9730414199999995</v>
      </c>
      <c r="M69" s="126">
        <v>5.5392654400000003</v>
      </c>
      <c r="N69" s="126"/>
      <c r="O69" s="109"/>
    </row>
    <row r="70" spans="2:15" x14ac:dyDescent="0.25">
      <c r="B70" s="129"/>
      <c r="C70" s="118" t="s">
        <v>89</v>
      </c>
      <c r="D70" s="176"/>
      <c r="E70" s="126"/>
      <c r="F70" s="126"/>
      <c r="G70" s="126"/>
      <c r="H70" s="126"/>
      <c r="I70" s="126"/>
      <c r="J70" s="126"/>
      <c r="K70" s="126"/>
      <c r="L70" s="126"/>
      <c r="M70" s="126">
        <v>10.724200980000001</v>
      </c>
      <c r="N70" s="126"/>
      <c r="O70" s="109"/>
    </row>
    <row r="71" spans="2:15" x14ac:dyDescent="0.25">
      <c r="B71" s="129"/>
      <c r="C71" s="118" t="s">
        <v>104</v>
      </c>
      <c r="D71" s="176"/>
      <c r="E71" s="126"/>
      <c r="F71" s="126"/>
      <c r="G71" s="126"/>
      <c r="H71" s="126"/>
      <c r="I71" s="126">
        <v>3.9602404900000003</v>
      </c>
      <c r="J71" s="126">
        <v>5.93606999</v>
      </c>
      <c r="K71" s="126"/>
      <c r="L71" s="126"/>
      <c r="M71" s="126"/>
      <c r="N71" s="126"/>
      <c r="O71" s="109"/>
    </row>
    <row r="72" spans="2:15" x14ac:dyDescent="0.25">
      <c r="B72" s="129"/>
      <c r="C72" s="118" t="s">
        <v>111</v>
      </c>
      <c r="D72" s="176"/>
      <c r="E72" s="126"/>
      <c r="F72" s="126"/>
      <c r="G72" s="126"/>
      <c r="H72" s="126"/>
      <c r="I72" s="126"/>
      <c r="J72" s="126"/>
      <c r="K72" s="126"/>
      <c r="L72" s="126">
        <v>9.7554403399999998</v>
      </c>
      <c r="M72" s="126"/>
      <c r="N72" s="126"/>
      <c r="O72" s="109"/>
    </row>
    <row r="73" spans="2:15" x14ac:dyDescent="0.25">
      <c r="B73" s="129"/>
      <c r="C73" s="118" t="s">
        <v>108</v>
      </c>
      <c r="D73" s="176"/>
      <c r="E73" s="126" t="s">
        <v>59</v>
      </c>
      <c r="F73" s="126"/>
      <c r="G73" s="126"/>
      <c r="H73" s="126">
        <v>7.4838110199999992</v>
      </c>
      <c r="I73" s="126"/>
      <c r="J73" s="126"/>
      <c r="K73" s="126"/>
      <c r="L73" s="126"/>
      <c r="M73" s="126"/>
      <c r="N73" s="126"/>
      <c r="O73" s="109"/>
    </row>
    <row r="74" spans="2:15" x14ac:dyDescent="0.25">
      <c r="B74" s="129"/>
      <c r="C74" s="118" t="s">
        <v>65</v>
      </c>
      <c r="D74" s="176"/>
      <c r="E74" s="126"/>
      <c r="F74" s="126"/>
      <c r="G74" s="126"/>
      <c r="H74" s="126"/>
      <c r="I74" s="126"/>
      <c r="J74" s="126"/>
      <c r="K74" s="126"/>
      <c r="L74" s="126"/>
      <c r="M74" s="126">
        <v>7.292173</v>
      </c>
      <c r="N74" s="126"/>
      <c r="O74" s="109"/>
    </row>
    <row r="75" spans="2:15" x14ac:dyDescent="0.25">
      <c r="B75" s="129"/>
      <c r="C75" s="118" t="s">
        <v>97</v>
      </c>
      <c r="D75" s="176"/>
      <c r="E75" s="126"/>
      <c r="F75" s="126"/>
      <c r="G75" s="126"/>
      <c r="H75" s="126"/>
      <c r="I75" s="126"/>
      <c r="J75" s="126"/>
      <c r="K75" s="126"/>
      <c r="L75" s="126">
        <v>6.6422169999999996</v>
      </c>
      <c r="M75" s="126"/>
      <c r="N75" s="126"/>
      <c r="O75" s="109"/>
    </row>
    <row r="76" spans="2:15" x14ac:dyDescent="0.25">
      <c r="B76" s="129"/>
      <c r="C76" s="118" t="s">
        <v>105</v>
      </c>
      <c r="D76" s="176"/>
      <c r="E76" s="126" t="s">
        <v>59</v>
      </c>
      <c r="F76" s="126"/>
      <c r="G76" s="126"/>
      <c r="H76" s="126"/>
      <c r="I76" s="126">
        <v>6.4218270000000004</v>
      </c>
      <c r="J76" s="126"/>
      <c r="K76" s="126"/>
      <c r="L76" s="126"/>
      <c r="M76" s="126"/>
      <c r="N76" s="126"/>
      <c r="O76" s="109"/>
    </row>
    <row r="77" spans="2:15" x14ac:dyDescent="0.25">
      <c r="B77" s="129"/>
      <c r="C77" s="118" t="s">
        <v>106</v>
      </c>
      <c r="D77" s="176"/>
      <c r="E77" s="126"/>
      <c r="F77" s="126"/>
      <c r="G77" s="126"/>
      <c r="H77" s="126">
        <v>5.3640500900000001</v>
      </c>
      <c r="I77" s="126"/>
      <c r="J77" s="126"/>
      <c r="K77" s="126"/>
      <c r="L77" s="126"/>
      <c r="M77" s="126"/>
      <c r="N77" s="126"/>
      <c r="O77" s="109"/>
    </row>
    <row r="78" spans="2:15" x14ac:dyDescent="0.25">
      <c r="B78" s="129"/>
      <c r="C78" s="118" t="s">
        <v>96</v>
      </c>
      <c r="D78" s="176"/>
      <c r="E78" s="126" t="s">
        <v>59</v>
      </c>
      <c r="F78" s="126"/>
      <c r="G78" s="126"/>
      <c r="H78" s="126"/>
      <c r="I78" s="126"/>
      <c r="J78" s="126">
        <v>2.8902247499999998</v>
      </c>
      <c r="K78" s="126"/>
      <c r="L78" s="126"/>
      <c r="M78" s="126">
        <v>1.32073295</v>
      </c>
      <c r="N78" s="126"/>
      <c r="O78" s="109"/>
    </row>
    <row r="79" spans="2:15" x14ac:dyDescent="0.25">
      <c r="B79" s="129"/>
      <c r="C79" s="118" t="s">
        <v>98</v>
      </c>
      <c r="D79" s="176"/>
      <c r="E79" s="126"/>
      <c r="F79" s="126"/>
      <c r="G79" s="126"/>
      <c r="H79" s="126"/>
      <c r="I79" s="126"/>
      <c r="J79" s="126"/>
      <c r="K79" s="126">
        <v>3.64933175</v>
      </c>
      <c r="L79" s="126"/>
      <c r="M79" s="126"/>
      <c r="N79" s="126"/>
      <c r="O79" s="109"/>
    </row>
    <row r="80" spans="2:15" x14ac:dyDescent="0.25">
      <c r="B80" s="129"/>
      <c r="C80" s="118" t="s">
        <v>107</v>
      </c>
      <c r="D80" s="176"/>
      <c r="E80" s="126"/>
      <c r="F80" s="126"/>
      <c r="G80" s="126"/>
      <c r="H80" s="126"/>
      <c r="I80" s="126"/>
      <c r="J80" s="126"/>
      <c r="K80" s="126"/>
      <c r="L80" s="126"/>
      <c r="M80" s="126"/>
      <c r="N80" s="126">
        <v>3.5532202599999998</v>
      </c>
      <c r="O80" s="109"/>
    </row>
    <row r="81" spans="2:15" x14ac:dyDescent="0.25">
      <c r="B81" s="129"/>
      <c r="C81" s="118" t="s">
        <v>44</v>
      </c>
      <c r="D81" s="176"/>
      <c r="E81" s="126"/>
      <c r="F81" s="126"/>
      <c r="G81" s="126"/>
      <c r="H81" s="126"/>
      <c r="I81" s="126"/>
      <c r="J81" s="126"/>
      <c r="K81" s="126"/>
      <c r="L81" s="126">
        <v>2.3467798499999999</v>
      </c>
      <c r="M81" s="126"/>
      <c r="N81" s="126"/>
      <c r="O81" s="109"/>
    </row>
    <row r="82" spans="2:15" x14ac:dyDescent="0.25">
      <c r="B82" s="129"/>
      <c r="C82" s="118" t="s">
        <v>95</v>
      </c>
      <c r="D82" s="176"/>
      <c r="E82" s="126"/>
      <c r="F82" s="126"/>
      <c r="G82" s="126"/>
      <c r="H82" s="126"/>
      <c r="I82" s="126"/>
      <c r="J82" s="126"/>
      <c r="K82" s="126"/>
      <c r="L82" s="126"/>
      <c r="M82" s="126">
        <v>2.0070619999999999</v>
      </c>
      <c r="N82" s="126"/>
      <c r="O82" s="109"/>
    </row>
    <row r="83" spans="2:15" x14ac:dyDescent="0.25">
      <c r="B83" s="129"/>
      <c r="C83" s="118" t="s">
        <v>102</v>
      </c>
      <c r="D83" s="176"/>
      <c r="E83" s="126"/>
      <c r="F83" s="126"/>
      <c r="G83" s="126"/>
      <c r="H83" s="126"/>
      <c r="I83" s="126"/>
      <c r="J83" s="126"/>
      <c r="K83" s="126">
        <v>1.1680756029999999</v>
      </c>
      <c r="L83" s="126"/>
      <c r="M83" s="126"/>
      <c r="N83" s="126"/>
      <c r="O83" s="109"/>
    </row>
    <row r="84" spans="2:15" x14ac:dyDescent="0.25">
      <c r="B84" s="129"/>
      <c r="C84" s="180"/>
      <c r="D84" s="181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09"/>
    </row>
    <row r="85" spans="2:15" x14ac:dyDescent="0.25">
      <c r="B85" s="129"/>
      <c r="C85" s="235" t="s">
        <v>19</v>
      </c>
      <c r="D85" s="236"/>
      <c r="E85" s="120">
        <f>SUM(E65:E84)</f>
        <v>0</v>
      </c>
      <c r="F85" s="120">
        <f>SUM(F65:F84)</f>
        <v>0</v>
      </c>
      <c r="G85" s="120">
        <f>SUM(G65:G84)</f>
        <v>0</v>
      </c>
      <c r="H85" s="120">
        <f t="shared" ref="H85:N85" si="9">SUM(H65:H84)</f>
        <v>43.11637288</v>
      </c>
      <c r="I85" s="120">
        <f t="shared" si="9"/>
        <v>49.572762570000002</v>
      </c>
      <c r="J85" s="120">
        <f t="shared" si="9"/>
        <v>46.747177180000008</v>
      </c>
      <c r="K85" s="120">
        <f t="shared" si="9"/>
        <v>4.8174073530000001</v>
      </c>
      <c r="L85" s="120">
        <f t="shared" si="9"/>
        <v>24.717478610000001</v>
      </c>
      <c r="M85" s="120">
        <f t="shared" si="9"/>
        <v>38.971239929999996</v>
      </c>
      <c r="N85" s="120">
        <f t="shared" si="9"/>
        <v>3.5532202599999998</v>
      </c>
      <c r="O85" s="109"/>
    </row>
    <row r="86" spans="2:15" x14ac:dyDescent="0.25">
      <c r="B86" s="129"/>
      <c r="C86" s="199" t="s">
        <v>87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09"/>
    </row>
    <row r="87" spans="2:15" x14ac:dyDescent="0.25">
      <c r="B87" s="129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09"/>
    </row>
    <row r="88" spans="2:15" x14ac:dyDescent="0.25">
      <c r="B88" s="129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09"/>
    </row>
    <row r="89" spans="2:15" x14ac:dyDescent="0.25">
      <c r="B89" s="129"/>
      <c r="C89" s="204" t="s">
        <v>39</v>
      </c>
      <c r="D89" s="205"/>
      <c r="E89" s="159" t="s">
        <v>19</v>
      </c>
      <c r="F89" s="159" t="s">
        <v>40</v>
      </c>
      <c r="G89" s="159" t="s">
        <v>42</v>
      </c>
      <c r="H89" s="174"/>
      <c r="I89" s="174"/>
      <c r="J89" s="174"/>
      <c r="K89" s="174"/>
      <c r="L89" s="174"/>
      <c r="M89" s="174"/>
      <c r="N89" s="174"/>
      <c r="O89" s="109"/>
    </row>
    <row r="90" spans="2:15" x14ac:dyDescent="0.25">
      <c r="B90" s="129"/>
      <c r="C90" s="118" t="s">
        <v>100</v>
      </c>
      <c r="D90" s="168"/>
      <c r="E90" s="126">
        <f t="shared" ref="E90:E109" si="10">+SUM(E65:N65)</f>
        <v>39.190695079999998</v>
      </c>
      <c r="F90" s="127">
        <f>+E90/$E$110</f>
        <v>0.18530259819758604</v>
      </c>
      <c r="G90" s="126">
        <v>1617050</v>
      </c>
      <c r="H90" s="174"/>
      <c r="I90" s="174"/>
      <c r="J90" s="174"/>
      <c r="K90" s="174"/>
      <c r="L90" s="174"/>
      <c r="M90" s="174"/>
      <c r="N90" s="174"/>
      <c r="O90" s="109"/>
    </row>
    <row r="91" spans="2:15" x14ac:dyDescent="0.25">
      <c r="B91" s="129"/>
      <c r="C91" s="118" t="s">
        <v>101</v>
      </c>
      <c r="D91" s="168"/>
      <c r="E91" s="126">
        <f t="shared" si="10"/>
        <v>37.920882440000007</v>
      </c>
      <c r="F91" s="127">
        <f t="shared" ref="F91:F110" si="11">+E91/$E$110</f>
        <v>0.17929863269159496</v>
      </c>
      <c r="G91" s="126">
        <v>61170</v>
      </c>
      <c r="H91" s="174"/>
      <c r="I91" s="174"/>
      <c r="J91" s="174"/>
      <c r="K91" s="174"/>
      <c r="L91" s="174"/>
      <c r="M91" s="174"/>
      <c r="N91" s="174"/>
      <c r="O91" s="109"/>
    </row>
    <row r="92" spans="2:15" x14ac:dyDescent="0.25">
      <c r="B92" s="129"/>
      <c r="C92" s="118" t="s">
        <v>103</v>
      </c>
      <c r="D92" s="168"/>
      <c r="E92" s="126">
        <f t="shared" si="10"/>
        <v>30.26851177</v>
      </c>
      <c r="F92" s="127">
        <f t="shared" si="11"/>
        <v>0.14311646841440032</v>
      </c>
      <c r="G92" s="126">
        <v>296609</v>
      </c>
      <c r="H92" s="174"/>
      <c r="I92" s="174"/>
      <c r="J92" s="174"/>
      <c r="K92" s="174"/>
      <c r="L92" s="174"/>
      <c r="M92" s="174"/>
      <c r="N92" s="174"/>
      <c r="O92" s="109"/>
    </row>
    <row r="93" spans="2:15" x14ac:dyDescent="0.25">
      <c r="B93" s="129"/>
      <c r="C93" s="118" t="s">
        <v>64</v>
      </c>
      <c r="D93" s="168"/>
      <c r="E93" s="126">
        <f t="shared" si="10"/>
        <v>12.08780556</v>
      </c>
      <c r="F93" s="127">
        <f t="shared" si="11"/>
        <v>5.7153918097214478E-2</v>
      </c>
      <c r="G93" s="126">
        <v>6188</v>
      </c>
      <c r="H93" s="174"/>
      <c r="I93" s="174"/>
      <c r="J93" s="174"/>
      <c r="K93" s="174"/>
      <c r="L93" s="174"/>
      <c r="M93" s="174"/>
      <c r="N93" s="174"/>
      <c r="O93" s="109"/>
    </row>
    <row r="94" spans="2:15" x14ac:dyDescent="0.25">
      <c r="B94" s="129"/>
      <c r="C94" s="118" t="s">
        <v>94</v>
      </c>
      <c r="D94" s="168"/>
      <c r="E94" s="126">
        <f t="shared" si="10"/>
        <v>11.512306859999999</v>
      </c>
      <c r="F94" s="127">
        <f t="shared" si="11"/>
        <v>5.4432828201981795E-2</v>
      </c>
      <c r="G94" s="126">
        <v>17029</v>
      </c>
      <c r="H94" s="174"/>
      <c r="I94" s="174"/>
      <c r="J94" s="174"/>
      <c r="K94" s="174"/>
      <c r="L94" s="174"/>
      <c r="M94" s="174"/>
      <c r="N94" s="174"/>
      <c r="O94" s="109"/>
    </row>
    <row r="95" spans="2:15" x14ac:dyDescent="0.25">
      <c r="B95" s="129"/>
      <c r="C95" s="118" t="s">
        <v>89</v>
      </c>
      <c r="D95" s="168"/>
      <c r="E95" s="126">
        <f t="shared" si="10"/>
        <v>10.724200980000001</v>
      </c>
      <c r="F95" s="127">
        <f t="shared" si="11"/>
        <v>5.0706482779409243E-2</v>
      </c>
      <c r="G95" s="126">
        <v>28961</v>
      </c>
      <c r="H95" s="174"/>
      <c r="I95" s="174"/>
      <c r="J95" s="174"/>
      <c r="K95" s="174"/>
      <c r="L95" s="174"/>
      <c r="M95" s="174"/>
      <c r="N95" s="174"/>
      <c r="O95" s="109"/>
    </row>
    <row r="96" spans="2:15" x14ac:dyDescent="0.25">
      <c r="B96" s="129"/>
      <c r="C96" s="118" t="s">
        <v>104</v>
      </c>
      <c r="D96" s="168"/>
      <c r="E96" s="126">
        <f t="shared" si="10"/>
        <v>9.8963104800000004</v>
      </c>
      <c r="F96" s="127">
        <f t="shared" si="11"/>
        <v>4.6792026545348017E-2</v>
      </c>
      <c r="G96" s="126">
        <v>284</v>
      </c>
      <c r="H96" s="174"/>
      <c r="I96" s="174"/>
      <c r="J96" s="174"/>
      <c r="K96" s="174"/>
      <c r="L96" s="174"/>
      <c r="M96" s="174"/>
      <c r="N96" s="174"/>
      <c r="O96" s="109"/>
    </row>
    <row r="97" spans="2:15" x14ac:dyDescent="0.25">
      <c r="B97" s="129"/>
      <c r="C97" s="118" t="s">
        <v>99</v>
      </c>
      <c r="D97" s="168"/>
      <c r="E97" s="126">
        <f t="shared" si="10"/>
        <v>9.7554403399999998</v>
      </c>
      <c r="F97" s="127">
        <f t="shared" si="11"/>
        <v>4.6125960202376234E-2</v>
      </c>
      <c r="G97" s="126">
        <v>524014</v>
      </c>
      <c r="H97" s="174"/>
      <c r="I97" s="174"/>
      <c r="J97" s="174"/>
      <c r="K97" s="174"/>
      <c r="L97" s="174"/>
      <c r="M97" s="174"/>
      <c r="N97" s="174"/>
      <c r="O97" s="109"/>
    </row>
    <row r="98" spans="2:15" x14ac:dyDescent="0.25">
      <c r="B98" s="129"/>
      <c r="C98" s="118" t="s">
        <v>108</v>
      </c>
      <c r="D98" s="168"/>
      <c r="E98" s="126">
        <f t="shared" si="10"/>
        <v>7.4838110199999992</v>
      </c>
      <c r="F98" s="127">
        <f t="shared" si="11"/>
        <v>3.5385175577899608E-2</v>
      </c>
      <c r="G98" s="126">
        <v>633</v>
      </c>
      <c r="H98" s="174"/>
      <c r="I98" s="174"/>
      <c r="J98" s="174"/>
      <c r="K98" s="174"/>
      <c r="L98" s="174"/>
      <c r="M98" s="174"/>
      <c r="N98" s="174"/>
      <c r="O98" s="109"/>
    </row>
    <row r="99" spans="2:15" x14ac:dyDescent="0.25">
      <c r="B99" s="129"/>
      <c r="C99" s="118" t="s">
        <v>65</v>
      </c>
      <c r="D99" s="168"/>
      <c r="E99" s="126">
        <f t="shared" si="10"/>
        <v>7.292173</v>
      </c>
      <c r="F99" s="127">
        <f t="shared" si="11"/>
        <v>3.4479067050175054E-2</v>
      </c>
      <c r="G99" s="126">
        <v>22679</v>
      </c>
      <c r="H99" s="174"/>
      <c r="I99" s="174"/>
      <c r="J99" s="174"/>
      <c r="K99" s="174"/>
      <c r="L99" s="174"/>
      <c r="M99" s="174"/>
      <c r="N99" s="174"/>
      <c r="O99" s="109"/>
    </row>
    <row r="100" spans="2:15" x14ac:dyDescent="0.25">
      <c r="B100" s="129"/>
      <c r="C100" s="118" t="s">
        <v>97</v>
      </c>
      <c r="D100" s="168"/>
      <c r="E100" s="126">
        <f t="shared" si="10"/>
        <v>6.6422169999999996</v>
      </c>
      <c r="F100" s="127">
        <f t="shared" si="11"/>
        <v>3.1405925957161546E-2</v>
      </c>
      <c r="G100" s="126">
        <v>4178</v>
      </c>
      <c r="H100" s="174"/>
      <c r="I100" s="174"/>
      <c r="J100" s="174"/>
      <c r="K100" s="174"/>
      <c r="L100" s="174"/>
      <c r="M100" s="174"/>
      <c r="N100" s="174"/>
      <c r="O100" s="109"/>
    </row>
    <row r="101" spans="2:15" x14ac:dyDescent="0.25">
      <c r="B101" s="129"/>
      <c r="C101" s="118" t="s">
        <v>105</v>
      </c>
      <c r="D101" s="168"/>
      <c r="E101" s="126">
        <f t="shared" si="10"/>
        <v>6.4218270000000004</v>
      </c>
      <c r="F101" s="127">
        <f t="shared" si="11"/>
        <v>3.0363871471182118E-2</v>
      </c>
      <c r="G101" s="126">
        <v>122269</v>
      </c>
      <c r="H101" s="174"/>
      <c r="I101" s="174"/>
      <c r="J101" s="174"/>
      <c r="K101" s="174"/>
      <c r="L101" s="174"/>
      <c r="M101" s="174"/>
      <c r="N101" s="174"/>
      <c r="O101" s="109"/>
    </row>
    <row r="102" spans="2:15" x14ac:dyDescent="0.25">
      <c r="B102" s="129"/>
      <c r="C102" s="118" t="s">
        <v>106</v>
      </c>
      <c r="D102" s="168"/>
      <c r="E102" s="126">
        <f t="shared" si="10"/>
        <v>5.3640500900000001</v>
      </c>
      <c r="F102" s="127">
        <f t="shared" si="11"/>
        <v>2.5362459545818172E-2</v>
      </c>
      <c r="G102" s="126">
        <v>2250</v>
      </c>
      <c r="H102" s="174"/>
      <c r="I102" s="174"/>
      <c r="J102" s="174"/>
      <c r="K102" s="174"/>
      <c r="L102" s="174"/>
      <c r="M102" s="174"/>
      <c r="N102" s="174"/>
      <c r="O102" s="109"/>
    </row>
    <row r="103" spans="2:15" x14ac:dyDescent="0.25">
      <c r="B103" s="129"/>
      <c r="C103" s="118" t="s">
        <v>96</v>
      </c>
      <c r="D103" s="168"/>
      <c r="E103" s="126">
        <f t="shared" si="10"/>
        <v>4.2109576999999998</v>
      </c>
      <c r="F103" s="127">
        <f t="shared" si="11"/>
        <v>1.9910374161961179E-2</v>
      </c>
      <c r="G103" s="126">
        <v>6172</v>
      </c>
      <c r="H103" s="174"/>
      <c r="I103" s="174"/>
      <c r="J103" s="174"/>
      <c r="K103" s="174"/>
      <c r="L103" s="174"/>
      <c r="M103" s="174"/>
      <c r="N103" s="174"/>
      <c r="O103" s="109"/>
    </row>
    <row r="104" spans="2:15" x14ac:dyDescent="0.25">
      <c r="B104" s="129"/>
      <c r="C104" s="118" t="s">
        <v>98</v>
      </c>
      <c r="D104" s="168"/>
      <c r="E104" s="126">
        <f t="shared" si="10"/>
        <v>3.64933175</v>
      </c>
      <c r="F104" s="127">
        <f t="shared" si="11"/>
        <v>1.7254877811673237E-2</v>
      </c>
      <c r="G104" s="126">
        <v>30739</v>
      </c>
      <c r="H104" s="174"/>
      <c r="I104" s="174"/>
      <c r="J104" s="174"/>
      <c r="K104" s="174"/>
      <c r="L104" s="174"/>
      <c r="M104" s="174"/>
      <c r="N104" s="174"/>
      <c r="O104" s="109"/>
    </row>
    <row r="105" spans="2:15" x14ac:dyDescent="0.25">
      <c r="B105" s="129"/>
      <c r="C105" s="118" t="s">
        <v>107</v>
      </c>
      <c r="D105" s="168"/>
      <c r="E105" s="126">
        <f t="shared" si="10"/>
        <v>3.5532202599999998</v>
      </c>
      <c r="F105" s="127">
        <f t="shared" si="11"/>
        <v>1.6800440635264747E-2</v>
      </c>
      <c r="G105" s="126">
        <v>13022</v>
      </c>
      <c r="H105" s="174"/>
      <c r="I105" s="174"/>
      <c r="J105" s="174"/>
      <c r="K105" s="174"/>
      <c r="L105" s="174"/>
      <c r="M105" s="174"/>
      <c r="N105" s="174"/>
      <c r="O105" s="109"/>
    </row>
    <row r="106" spans="2:15" x14ac:dyDescent="0.25">
      <c r="B106" s="129"/>
      <c r="C106" s="118" t="s">
        <v>44</v>
      </c>
      <c r="D106" s="168"/>
      <c r="E106" s="126">
        <f t="shared" si="10"/>
        <v>2.3467798499999999</v>
      </c>
      <c r="F106" s="127">
        <f t="shared" si="11"/>
        <v>1.1096113572751188E-2</v>
      </c>
      <c r="G106" s="126">
        <v>1073</v>
      </c>
      <c r="H106" s="174"/>
      <c r="I106" s="174"/>
      <c r="J106" s="174"/>
      <c r="K106" s="174"/>
      <c r="L106" s="174"/>
      <c r="M106" s="174"/>
      <c r="N106" s="174"/>
      <c r="O106" s="109"/>
    </row>
    <row r="107" spans="2:15" x14ac:dyDescent="0.25">
      <c r="B107" s="129"/>
      <c r="C107" s="118" t="s">
        <v>95</v>
      </c>
      <c r="D107" s="168"/>
      <c r="E107" s="126">
        <f t="shared" si="10"/>
        <v>2.0070619999999999</v>
      </c>
      <c r="F107" s="127">
        <f t="shared" si="11"/>
        <v>9.4898496335534613E-3</v>
      </c>
      <c r="G107" s="126">
        <v>128</v>
      </c>
      <c r="H107" s="174"/>
      <c r="I107" s="174"/>
      <c r="J107" s="174"/>
      <c r="K107" s="174"/>
      <c r="L107" s="174"/>
      <c r="M107" s="174"/>
      <c r="N107" s="174"/>
      <c r="O107" s="109"/>
    </row>
    <row r="108" spans="2:15" x14ac:dyDescent="0.25">
      <c r="B108" s="129"/>
      <c r="C108" s="118" t="s">
        <v>102</v>
      </c>
      <c r="D108" s="168"/>
      <c r="E108" s="126">
        <f t="shared" si="10"/>
        <v>1.1680756029999999</v>
      </c>
      <c r="F108" s="127">
        <f t="shared" si="11"/>
        <v>5.5229294526488405E-3</v>
      </c>
      <c r="G108" s="126">
        <v>19203</v>
      </c>
      <c r="H108" s="174"/>
      <c r="I108" s="174"/>
      <c r="J108" s="174"/>
      <c r="K108" s="174"/>
      <c r="L108" s="174"/>
      <c r="M108" s="174"/>
      <c r="N108" s="174"/>
      <c r="O108" s="109"/>
    </row>
    <row r="109" spans="2:15" x14ac:dyDescent="0.25">
      <c r="B109" s="129"/>
      <c r="C109" s="122"/>
      <c r="D109" s="123"/>
      <c r="E109" s="124">
        <f t="shared" si="10"/>
        <v>0</v>
      </c>
      <c r="F109" s="125">
        <f t="shared" si="11"/>
        <v>0</v>
      </c>
      <c r="G109" s="124"/>
      <c r="H109" s="174"/>
      <c r="I109" s="174"/>
      <c r="J109" s="174"/>
      <c r="K109" s="174"/>
      <c r="L109" s="174"/>
      <c r="M109" s="174"/>
      <c r="N109" s="174"/>
      <c r="O109" s="109"/>
    </row>
    <row r="110" spans="2:15" x14ac:dyDescent="0.25">
      <c r="B110" s="129"/>
      <c r="C110" s="234" t="s">
        <v>19</v>
      </c>
      <c r="D110" s="234"/>
      <c r="E110" s="120">
        <f t="shared" ref="E110" si="12">SUM(E90:E109)</f>
        <v>211.49565878299995</v>
      </c>
      <c r="F110" s="121">
        <f t="shared" si="11"/>
        <v>1</v>
      </c>
      <c r="G110" s="120">
        <f>SUM(G90:G109)</f>
        <v>2773651</v>
      </c>
      <c r="H110" s="174"/>
      <c r="I110" s="174"/>
      <c r="J110" s="174"/>
      <c r="K110" s="174"/>
      <c r="L110" s="174"/>
      <c r="M110" s="174"/>
      <c r="N110" s="174"/>
      <c r="O110" s="109"/>
    </row>
    <row r="111" spans="2:15" x14ac:dyDescent="0.25">
      <c r="B111" s="129"/>
      <c r="C111" s="161" t="s">
        <v>88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09"/>
    </row>
    <row r="112" spans="2:15" x14ac:dyDescent="0.25">
      <c r="B112" s="12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9"/>
    </row>
    <row r="113" spans="2:15" x14ac:dyDescent="0.25">
      <c r="B113" s="130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3"/>
    </row>
  </sheetData>
  <sortState ref="C63:N77">
    <sortCondition descending="1" ref="L63:L77"/>
  </sortState>
  <mergeCells count="30">
    <mergeCell ref="C86:N86"/>
    <mergeCell ref="C89:D89"/>
    <mergeCell ref="C110:D110"/>
    <mergeCell ref="C52:I52"/>
    <mergeCell ref="C59:N59"/>
    <mergeCell ref="C60:N61"/>
    <mergeCell ref="C62:N62"/>
    <mergeCell ref="F63:K63"/>
    <mergeCell ref="C85:D85"/>
    <mergeCell ref="C34:N34"/>
    <mergeCell ref="C35:N35"/>
    <mergeCell ref="C37:I37"/>
    <mergeCell ref="C38:I38"/>
    <mergeCell ref="C39:C40"/>
    <mergeCell ref="D39:F39"/>
    <mergeCell ref="G39:I39"/>
    <mergeCell ref="K39:M39"/>
    <mergeCell ref="B1:O2"/>
    <mergeCell ref="C7:N7"/>
    <mergeCell ref="C8:N9"/>
    <mergeCell ref="C26:D26"/>
    <mergeCell ref="C27:M27"/>
    <mergeCell ref="C11:M11"/>
    <mergeCell ref="D12:L12"/>
    <mergeCell ref="C13:D14"/>
    <mergeCell ref="E13:F13"/>
    <mergeCell ref="G13:H13"/>
    <mergeCell ref="I13:J13"/>
    <mergeCell ref="K13:L13"/>
    <mergeCell ref="M13:M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13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41" t="s">
        <v>151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2:15" ht="15" customHeight="1" x14ac:dyDescent="0.2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 t="str">
        <f>+C59</f>
        <v>3. Principales Empresas que financian proyectos mediante Obras por Impuestos</v>
      </c>
      <c r="J3" s="11"/>
      <c r="K3" s="11"/>
      <c r="L3" s="11"/>
      <c r="M3" s="10"/>
      <c r="N3" s="12"/>
      <c r="O3" s="12"/>
    </row>
    <row r="4" spans="2:15" x14ac:dyDescent="0.25">
      <c r="B4" s="10" t="str">
        <f>+C34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11" t="s">
        <v>58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</row>
    <row r="8" spans="2:15" ht="15" customHeight="1" x14ac:dyDescent="0.25">
      <c r="B8" s="22"/>
      <c r="C8" s="206" t="str">
        <f>+CONCATENATE("Entre los años 2009-2018 en la región  se han adjudicado ",+L26," proyectos, atendiendo a ",+FIXED(M26,1)," beneficiarios directos mediante obras por impuestos. El monto total invertido fue de S/ ",+FIXED(K26)," millones de los cuales el ",+FIXED(E29*100,1),"% ha sido mediante el Gobierno Nacional, el ",+FIXED(G29*100,1),"% por el Gobierno Regional. y el ",FIXED(I29*100,1),"% por los Gobiernos Regionales en conjunto")</f>
        <v>Entre los años 2009-2018 en la región  se han adjudicado 1 proyectos, atendiendo a 3,000.0 beneficiarios directos mediante obras por impuestos. El monto total invertido fue de S/ 61.50 millones de los cuales el 100.0% ha sido mediante el Gobierno Nacional, el 0.0% por el Gobierno Regional. y el 0.0% por los Gobiernos Regionales en conjunto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</row>
    <row r="9" spans="2:15" ht="15" customHeight="1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12" t="s">
        <v>57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2:15" ht="15" customHeight="1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2:15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</row>
    <row r="14" spans="2:15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</row>
    <row r="15" spans="2:15" x14ac:dyDescent="0.25">
      <c r="B15" s="22"/>
      <c r="C15" s="136" t="s">
        <v>15</v>
      </c>
      <c r="D15" s="150"/>
      <c r="E15" s="142">
        <v>61.502943000000002</v>
      </c>
      <c r="F15" s="152">
        <v>1</v>
      </c>
      <c r="G15" s="142"/>
      <c r="H15" s="152"/>
      <c r="I15" s="142"/>
      <c r="J15" s="152"/>
      <c r="K15" s="33">
        <f t="shared" ref="K15:L25" si="0">+E15+G15+I15</f>
        <v>61.502943000000002</v>
      </c>
      <c r="L15" s="34">
        <f t="shared" si="0"/>
        <v>1</v>
      </c>
      <c r="M15" s="148">
        <v>3000</v>
      </c>
      <c r="N15" s="43">
        <f t="shared" ref="N15:N26" si="1">+K15/$K$26</f>
        <v>1</v>
      </c>
      <c r="O15" s="23"/>
    </row>
    <row r="16" spans="2:15" x14ac:dyDescent="0.25">
      <c r="B16" s="22"/>
      <c r="C16" s="136"/>
      <c r="D16" s="150"/>
      <c r="E16" s="142"/>
      <c r="F16" s="152"/>
      <c r="G16" s="142"/>
      <c r="H16" s="152"/>
      <c r="I16" s="142"/>
      <c r="J16" s="152"/>
      <c r="K16" s="33">
        <f t="shared" si="0"/>
        <v>0</v>
      </c>
      <c r="L16" s="34">
        <f t="shared" si="0"/>
        <v>0</v>
      </c>
      <c r="M16" s="148"/>
      <c r="N16" s="43">
        <f t="shared" si="1"/>
        <v>0</v>
      </c>
      <c r="O16" s="23"/>
    </row>
    <row r="17" spans="2:15" x14ac:dyDescent="0.25">
      <c r="B17" s="22"/>
      <c r="C17" s="136"/>
      <c r="D17" s="150"/>
      <c r="E17" s="142"/>
      <c r="F17" s="152"/>
      <c r="G17" s="142"/>
      <c r="H17" s="152"/>
      <c r="I17" s="142"/>
      <c r="J17" s="152"/>
      <c r="K17" s="33">
        <f t="shared" si="0"/>
        <v>0</v>
      </c>
      <c r="L17" s="34">
        <f t="shared" si="0"/>
        <v>0</v>
      </c>
      <c r="M17" s="148"/>
      <c r="N17" s="43">
        <f t="shared" si="1"/>
        <v>0</v>
      </c>
      <c r="O17" s="23"/>
    </row>
    <row r="18" spans="2:15" x14ac:dyDescent="0.25">
      <c r="B18" s="22"/>
      <c r="C18" s="136"/>
      <c r="D18" s="150"/>
      <c r="E18" s="142"/>
      <c r="F18" s="152"/>
      <c r="G18" s="142"/>
      <c r="H18" s="152"/>
      <c r="I18" s="142"/>
      <c r="J18" s="152"/>
      <c r="K18" s="33">
        <f t="shared" si="0"/>
        <v>0</v>
      </c>
      <c r="L18" s="34">
        <f t="shared" si="0"/>
        <v>0</v>
      </c>
      <c r="M18" s="148"/>
      <c r="N18" s="43">
        <f t="shared" si="1"/>
        <v>0</v>
      </c>
      <c r="O18" s="23"/>
    </row>
    <row r="19" spans="2:15" x14ac:dyDescent="0.25">
      <c r="B19" s="22"/>
      <c r="C19" s="136"/>
      <c r="D19" s="150"/>
      <c r="E19" s="142"/>
      <c r="F19" s="152"/>
      <c r="G19" s="142"/>
      <c r="H19" s="152"/>
      <c r="I19" s="142"/>
      <c r="J19" s="152"/>
      <c r="K19" s="33">
        <f t="shared" si="0"/>
        <v>0</v>
      </c>
      <c r="L19" s="34">
        <f t="shared" si="0"/>
        <v>0</v>
      </c>
      <c r="M19" s="148"/>
      <c r="N19" s="43">
        <f t="shared" si="1"/>
        <v>0</v>
      </c>
      <c r="O19" s="23"/>
    </row>
    <row r="20" spans="2:15" x14ac:dyDescent="0.25">
      <c r="B20" s="22"/>
      <c r="C20" s="136"/>
      <c r="D20" s="150"/>
      <c r="E20" s="142"/>
      <c r="F20" s="152"/>
      <c r="G20" s="142"/>
      <c r="H20" s="152"/>
      <c r="I20" s="142"/>
      <c r="J20" s="152"/>
      <c r="K20" s="33">
        <f t="shared" si="0"/>
        <v>0</v>
      </c>
      <c r="L20" s="34">
        <f t="shared" si="0"/>
        <v>0</v>
      </c>
      <c r="M20" s="148"/>
      <c r="N20" s="43">
        <f t="shared" si="1"/>
        <v>0</v>
      </c>
      <c r="O20" s="23"/>
    </row>
    <row r="21" spans="2:15" x14ac:dyDescent="0.25">
      <c r="B21" s="22"/>
      <c r="C21" s="136"/>
      <c r="D21" s="150"/>
      <c r="E21" s="142"/>
      <c r="F21" s="152"/>
      <c r="G21" s="142"/>
      <c r="H21" s="152"/>
      <c r="I21" s="142"/>
      <c r="J21" s="152"/>
      <c r="K21" s="33">
        <f t="shared" si="0"/>
        <v>0</v>
      </c>
      <c r="L21" s="34">
        <f t="shared" si="0"/>
        <v>0</v>
      </c>
      <c r="M21" s="148"/>
      <c r="N21" s="43">
        <f t="shared" si="1"/>
        <v>0</v>
      </c>
      <c r="O21" s="23"/>
    </row>
    <row r="22" spans="2:15" ht="15" customHeight="1" x14ac:dyDescent="0.25">
      <c r="B22" s="22"/>
      <c r="C22" s="136"/>
      <c r="D22" s="150"/>
      <c r="E22" s="142"/>
      <c r="F22" s="152"/>
      <c r="G22" s="142"/>
      <c r="H22" s="152"/>
      <c r="I22" s="142"/>
      <c r="J22" s="152"/>
      <c r="K22" s="33">
        <f t="shared" si="0"/>
        <v>0</v>
      </c>
      <c r="L22" s="34">
        <f t="shared" si="0"/>
        <v>0</v>
      </c>
      <c r="M22" s="148"/>
      <c r="N22" s="43">
        <f t="shared" si="1"/>
        <v>0</v>
      </c>
      <c r="O22" s="23"/>
    </row>
    <row r="23" spans="2:15" x14ac:dyDescent="0.25">
      <c r="B23" s="22"/>
      <c r="C23" s="136"/>
      <c r="D23" s="150"/>
      <c r="E23" s="142"/>
      <c r="F23" s="152"/>
      <c r="G23" s="142"/>
      <c r="H23" s="152"/>
      <c r="I23" s="142"/>
      <c r="J23" s="152"/>
      <c r="K23" s="33">
        <f t="shared" si="0"/>
        <v>0</v>
      </c>
      <c r="L23" s="34">
        <f t="shared" si="0"/>
        <v>0</v>
      </c>
      <c r="M23" s="148"/>
      <c r="N23" s="43">
        <f t="shared" si="1"/>
        <v>0</v>
      </c>
      <c r="O23" s="23"/>
    </row>
    <row r="24" spans="2:15" x14ac:dyDescent="0.25">
      <c r="B24" s="22"/>
      <c r="C24" s="136"/>
      <c r="D24" s="150"/>
      <c r="E24" s="142"/>
      <c r="F24" s="152"/>
      <c r="G24" s="142"/>
      <c r="H24" s="152"/>
      <c r="I24" s="142"/>
      <c r="J24" s="152"/>
      <c r="K24" s="33">
        <f t="shared" si="0"/>
        <v>0</v>
      </c>
      <c r="L24" s="34">
        <f t="shared" si="0"/>
        <v>0</v>
      </c>
      <c r="M24" s="148"/>
      <c r="N24" s="43">
        <f t="shared" si="1"/>
        <v>0</v>
      </c>
      <c r="O24" s="23"/>
    </row>
    <row r="25" spans="2:15" x14ac:dyDescent="0.25">
      <c r="B25" s="22"/>
      <c r="C25" s="136"/>
      <c r="D25" s="150"/>
      <c r="E25" s="142"/>
      <c r="F25" s="152"/>
      <c r="G25" s="142"/>
      <c r="H25" s="152"/>
      <c r="I25" s="142"/>
      <c r="J25" s="152"/>
      <c r="K25" s="33">
        <f t="shared" si="0"/>
        <v>0</v>
      </c>
      <c r="L25" s="34">
        <f t="shared" si="0"/>
        <v>0</v>
      </c>
      <c r="M25" s="148"/>
      <c r="N25" s="43">
        <f t="shared" si="1"/>
        <v>0</v>
      </c>
      <c r="O25" s="23"/>
    </row>
    <row r="26" spans="2:15" x14ac:dyDescent="0.25">
      <c r="B26" s="22"/>
      <c r="C26" s="233" t="s">
        <v>19</v>
      </c>
      <c r="D26" s="233"/>
      <c r="E26" s="36">
        <f t="shared" ref="E26:M26" si="2">SUM(E15:E25)</f>
        <v>61.502943000000002</v>
      </c>
      <c r="F26" s="37">
        <f t="shared" si="2"/>
        <v>1</v>
      </c>
      <c r="G26" s="36">
        <f t="shared" si="2"/>
        <v>0</v>
      </c>
      <c r="H26" s="37">
        <f t="shared" si="2"/>
        <v>0</v>
      </c>
      <c r="I26" s="36">
        <f t="shared" si="2"/>
        <v>0</v>
      </c>
      <c r="J26" s="37">
        <f t="shared" si="2"/>
        <v>0</v>
      </c>
      <c r="K26" s="36">
        <f t="shared" si="2"/>
        <v>61.502943000000002</v>
      </c>
      <c r="L26" s="37">
        <f t="shared" si="2"/>
        <v>1</v>
      </c>
      <c r="M26" s="38">
        <f t="shared" si="2"/>
        <v>3000</v>
      </c>
      <c r="N26" s="43">
        <f t="shared" si="1"/>
        <v>1</v>
      </c>
      <c r="O26" s="23"/>
    </row>
    <row r="27" spans="2:15" x14ac:dyDescent="0.25">
      <c r="B27" s="22"/>
      <c r="C27" s="210" t="s">
        <v>81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3"/>
      <c r="O27" s="23"/>
    </row>
    <row r="28" spans="2:15" x14ac:dyDescent="0.25"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/>
    </row>
    <row r="29" spans="2:15" x14ac:dyDescent="0.25">
      <c r="B29" s="22"/>
      <c r="C29" s="24"/>
      <c r="D29" s="24"/>
      <c r="E29" s="16">
        <f>+E26/K26</f>
        <v>1</v>
      </c>
      <c r="F29" s="17"/>
      <c r="G29" s="16">
        <f>+G26/K26</f>
        <v>0</v>
      </c>
      <c r="H29" s="18"/>
      <c r="I29" s="16">
        <f>+I26/K26</f>
        <v>0</v>
      </c>
      <c r="J29" s="18"/>
      <c r="K29" s="25">
        <f>+I29+G29+E29</f>
        <v>1</v>
      </c>
      <c r="L29" s="24"/>
      <c r="M29" s="24"/>
      <c r="N29" s="8"/>
      <c r="O29" s="23"/>
    </row>
    <row r="30" spans="2:15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2" spans="2:15" ht="15" customHeight="1" x14ac:dyDescent="0.25"/>
    <row r="33" spans="2:15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ht="15" customHeight="1" x14ac:dyDescent="0.25">
      <c r="B34" s="22"/>
      <c r="C34" s="200" t="s">
        <v>62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91"/>
    </row>
    <row r="35" spans="2:15" x14ac:dyDescent="0.25">
      <c r="B35" s="22"/>
      <c r="C35" s="206" t="str">
        <f>+CONCATENATE("Entre el 2009 y febrero del 2018, se ejecutaron y/o comprometieron  S/ ",FIXED(K51,1),"  millones en proyectos mediante obras por impuestos.")</f>
        <v>Entre el 2009 y febrero del 2018, se ejecutaron y/o comprometieron  S/ 61.5  millones en proyectos mediante obras por impuestos.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92"/>
    </row>
    <row r="36" spans="2:15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/>
    </row>
    <row r="37" spans="2:15" x14ac:dyDescent="0.25">
      <c r="B37" s="22"/>
      <c r="C37" s="207" t="s">
        <v>60</v>
      </c>
      <c r="D37" s="207"/>
      <c r="E37" s="207"/>
      <c r="F37" s="207"/>
      <c r="G37" s="207"/>
      <c r="H37" s="207"/>
      <c r="I37" s="207"/>
      <c r="J37" s="8"/>
      <c r="K37" s="8"/>
      <c r="L37" s="8"/>
      <c r="M37" s="8"/>
      <c r="N37" s="8"/>
      <c r="O37" s="23"/>
    </row>
    <row r="38" spans="2:15" x14ac:dyDescent="0.25">
      <c r="B38" s="22"/>
      <c r="C38" s="208" t="s">
        <v>5</v>
      </c>
      <c r="D38" s="208"/>
      <c r="E38" s="208"/>
      <c r="F38" s="208"/>
      <c r="G38" s="208"/>
      <c r="H38" s="208"/>
      <c r="I38" s="208"/>
      <c r="J38" s="8"/>
      <c r="K38" s="8"/>
      <c r="L38" s="8"/>
      <c r="M38" s="8"/>
      <c r="N38" s="8"/>
      <c r="O38" s="23"/>
    </row>
    <row r="39" spans="2:15" x14ac:dyDescent="0.25">
      <c r="B39" s="22"/>
      <c r="C39" s="228" t="s">
        <v>26</v>
      </c>
      <c r="D39" s="230" t="s">
        <v>27</v>
      </c>
      <c r="E39" s="230"/>
      <c r="F39" s="230"/>
      <c r="G39" s="231" t="s">
        <v>28</v>
      </c>
      <c r="H39" s="231"/>
      <c r="I39" s="231"/>
      <c r="J39" s="8"/>
      <c r="K39" s="230" t="s">
        <v>34</v>
      </c>
      <c r="L39" s="230"/>
      <c r="M39" s="230"/>
      <c r="N39" s="9"/>
      <c r="O39" s="23"/>
    </row>
    <row r="40" spans="2:15" x14ac:dyDescent="0.25">
      <c r="B40" s="22"/>
      <c r="C40" s="229"/>
      <c r="D40" s="44" t="s">
        <v>31</v>
      </c>
      <c r="E40" s="47" t="s">
        <v>35</v>
      </c>
      <c r="F40" s="47" t="s">
        <v>30</v>
      </c>
      <c r="G40" s="44" t="s">
        <v>31</v>
      </c>
      <c r="H40" s="47" t="s">
        <v>35</v>
      </c>
      <c r="I40" s="47" t="s">
        <v>30</v>
      </c>
      <c r="J40" s="8"/>
      <c r="K40" s="45" t="s">
        <v>32</v>
      </c>
      <c r="L40" s="47" t="s">
        <v>35</v>
      </c>
      <c r="M40" s="45" t="s">
        <v>33</v>
      </c>
      <c r="N40" s="107" t="s">
        <v>36</v>
      </c>
      <c r="O40" s="23"/>
    </row>
    <row r="41" spans="2:15" x14ac:dyDescent="0.25">
      <c r="B41" s="22"/>
      <c r="C41" s="46">
        <v>2009</v>
      </c>
      <c r="D41" s="93"/>
      <c r="E41" s="94"/>
      <c r="F41" s="95"/>
      <c r="G41" s="49"/>
      <c r="H41" s="106"/>
      <c r="I41" s="52"/>
      <c r="J41" s="8"/>
      <c r="K41" s="49">
        <f t="shared" ref="K41:M41" si="3">+D41+G41</f>
        <v>0</v>
      </c>
      <c r="L41" s="51">
        <f t="shared" si="3"/>
        <v>0</v>
      </c>
      <c r="M41" s="52">
        <f t="shared" si="3"/>
        <v>0</v>
      </c>
      <c r="N41" s="108">
        <f t="shared" ref="N41:N51" si="4">+K41/$K$51</f>
        <v>0</v>
      </c>
      <c r="O41" s="23"/>
    </row>
    <row r="42" spans="2:15" x14ac:dyDescent="0.25">
      <c r="B42" s="22"/>
      <c r="C42" s="46">
        <v>2010</v>
      </c>
      <c r="D42" s="93"/>
      <c r="E42" s="94"/>
      <c r="F42" s="95"/>
      <c r="G42" s="49"/>
      <c r="H42" s="106"/>
      <c r="I42" s="52"/>
      <c r="J42" s="8"/>
      <c r="K42" s="49">
        <f>+D42+G42</f>
        <v>0</v>
      </c>
      <c r="L42" s="51">
        <f>+E42+H42</f>
        <v>0</v>
      </c>
      <c r="M42" s="52">
        <f>+F42+I42</f>
        <v>0</v>
      </c>
      <c r="N42" s="108">
        <f t="shared" si="4"/>
        <v>0</v>
      </c>
      <c r="O42" s="23"/>
    </row>
    <row r="43" spans="2:15" x14ac:dyDescent="0.25">
      <c r="B43" s="22"/>
      <c r="C43" s="46">
        <v>2011</v>
      </c>
      <c r="D43" s="93"/>
      <c r="E43" s="94"/>
      <c r="F43" s="95"/>
      <c r="G43" s="49"/>
      <c r="H43" s="106"/>
      <c r="I43" s="52"/>
      <c r="J43" s="8"/>
      <c r="K43" s="49">
        <f t="shared" ref="K43:M50" si="5">+D43+G43</f>
        <v>0</v>
      </c>
      <c r="L43" s="51">
        <f t="shared" si="5"/>
        <v>0</v>
      </c>
      <c r="M43" s="52">
        <f t="shared" si="5"/>
        <v>0</v>
      </c>
      <c r="N43" s="108">
        <f t="shared" si="4"/>
        <v>0</v>
      </c>
      <c r="O43" s="23"/>
    </row>
    <row r="44" spans="2:15" x14ac:dyDescent="0.25">
      <c r="B44" s="22"/>
      <c r="C44" s="46">
        <v>2012</v>
      </c>
      <c r="D44" s="49"/>
      <c r="E44" s="106"/>
      <c r="F44" s="52"/>
      <c r="G44" s="49"/>
      <c r="H44" s="106"/>
      <c r="I44" s="52"/>
      <c r="J44" s="8"/>
      <c r="K44" s="49">
        <f t="shared" si="5"/>
        <v>0</v>
      </c>
      <c r="L44" s="51">
        <f t="shared" si="5"/>
        <v>0</v>
      </c>
      <c r="M44" s="52">
        <f t="shared" si="5"/>
        <v>0</v>
      </c>
      <c r="N44" s="108">
        <f t="shared" si="4"/>
        <v>0</v>
      </c>
      <c r="O44" s="23"/>
    </row>
    <row r="45" spans="2:15" x14ac:dyDescent="0.25">
      <c r="B45" s="22"/>
      <c r="C45" s="46">
        <v>2013</v>
      </c>
      <c r="D45" s="49"/>
      <c r="E45" s="106"/>
      <c r="F45" s="52"/>
      <c r="G45" s="49"/>
      <c r="H45" s="106"/>
      <c r="I45" s="52"/>
      <c r="J45" s="8"/>
      <c r="K45" s="49">
        <f t="shared" si="5"/>
        <v>0</v>
      </c>
      <c r="L45" s="51">
        <f t="shared" si="5"/>
        <v>0</v>
      </c>
      <c r="M45" s="52">
        <f t="shared" si="5"/>
        <v>0</v>
      </c>
      <c r="N45" s="108">
        <f t="shared" si="4"/>
        <v>0</v>
      </c>
      <c r="O45" s="23"/>
    </row>
    <row r="46" spans="2:15" x14ac:dyDescent="0.25">
      <c r="B46" s="22"/>
      <c r="C46" s="46">
        <v>2014</v>
      </c>
      <c r="D46" s="49"/>
      <c r="E46" s="106"/>
      <c r="F46" s="52"/>
      <c r="G46" s="49"/>
      <c r="H46" s="106"/>
      <c r="I46" s="52"/>
      <c r="J46" s="8"/>
      <c r="K46" s="49">
        <f t="shared" si="5"/>
        <v>0</v>
      </c>
      <c r="L46" s="51">
        <f t="shared" si="5"/>
        <v>0</v>
      </c>
      <c r="M46" s="52">
        <f t="shared" si="5"/>
        <v>0</v>
      </c>
      <c r="N46" s="108">
        <f t="shared" si="4"/>
        <v>0</v>
      </c>
      <c r="O46" s="23"/>
    </row>
    <row r="47" spans="2:15" x14ac:dyDescent="0.25">
      <c r="B47" s="22"/>
      <c r="C47" s="46">
        <v>2015</v>
      </c>
      <c r="D47" s="49"/>
      <c r="E47" s="106"/>
      <c r="F47" s="52"/>
      <c r="G47" s="49"/>
      <c r="H47" s="106"/>
      <c r="I47" s="52"/>
      <c r="J47" s="8"/>
      <c r="K47" s="49">
        <f t="shared" si="5"/>
        <v>0</v>
      </c>
      <c r="L47" s="51">
        <f t="shared" si="5"/>
        <v>0</v>
      </c>
      <c r="M47" s="52">
        <f t="shared" si="5"/>
        <v>0</v>
      </c>
      <c r="N47" s="108">
        <f t="shared" si="4"/>
        <v>0</v>
      </c>
      <c r="O47" s="23"/>
    </row>
    <row r="48" spans="2:15" x14ac:dyDescent="0.25">
      <c r="B48" s="22"/>
      <c r="C48" s="46">
        <v>2016</v>
      </c>
      <c r="D48" s="49"/>
      <c r="E48" s="106"/>
      <c r="F48" s="52"/>
      <c r="G48" s="49"/>
      <c r="H48" s="106"/>
      <c r="I48" s="52"/>
      <c r="J48" s="8"/>
      <c r="K48" s="49">
        <f t="shared" si="5"/>
        <v>0</v>
      </c>
      <c r="L48" s="51">
        <f t="shared" si="5"/>
        <v>0</v>
      </c>
      <c r="M48" s="52">
        <f t="shared" si="5"/>
        <v>0</v>
      </c>
      <c r="N48" s="108">
        <f t="shared" si="4"/>
        <v>0</v>
      </c>
      <c r="O48" s="23"/>
    </row>
    <row r="49" spans="2:15" x14ac:dyDescent="0.25">
      <c r="B49" s="22"/>
      <c r="C49" s="46">
        <v>2017</v>
      </c>
      <c r="D49" s="49">
        <v>61.502943000000002</v>
      </c>
      <c r="E49" s="106">
        <v>1</v>
      </c>
      <c r="F49" s="52">
        <v>3000</v>
      </c>
      <c r="G49" s="49"/>
      <c r="H49" s="106"/>
      <c r="I49" s="52"/>
      <c r="J49" s="8"/>
      <c r="K49" s="49">
        <f t="shared" si="5"/>
        <v>61.502943000000002</v>
      </c>
      <c r="L49" s="51">
        <f t="shared" si="5"/>
        <v>1</v>
      </c>
      <c r="M49" s="52">
        <f t="shared" si="5"/>
        <v>3000</v>
      </c>
      <c r="N49" s="108">
        <f t="shared" si="4"/>
        <v>1</v>
      </c>
      <c r="O49" s="23"/>
    </row>
    <row r="50" spans="2:15" x14ac:dyDescent="0.25">
      <c r="B50" s="22"/>
      <c r="C50" s="46" t="s">
        <v>86</v>
      </c>
      <c r="D50" s="49"/>
      <c r="E50" s="106"/>
      <c r="F50" s="52"/>
      <c r="G50" s="49"/>
      <c r="H50" s="106"/>
      <c r="I50" s="52"/>
      <c r="J50" s="8"/>
      <c r="K50" s="49">
        <f t="shared" si="5"/>
        <v>0</v>
      </c>
      <c r="L50" s="51">
        <f t="shared" si="5"/>
        <v>0</v>
      </c>
      <c r="M50" s="52">
        <f t="shared" si="5"/>
        <v>0</v>
      </c>
      <c r="N50" s="108">
        <f t="shared" si="4"/>
        <v>0</v>
      </c>
      <c r="O50" s="96"/>
    </row>
    <row r="51" spans="2:15" x14ac:dyDescent="0.25">
      <c r="B51" s="22"/>
      <c r="C51" s="46" t="s">
        <v>29</v>
      </c>
      <c r="D51" s="50">
        <f t="shared" ref="D51:I51" si="6">SUM(D41:D50)</f>
        <v>61.502943000000002</v>
      </c>
      <c r="E51" s="48">
        <f t="shared" si="6"/>
        <v>1</v>
      </c>
      <c r="F51" s="53">
        <f t="shared" si="6"/>
        <v>3000</v>
      </c>
      <c r="G51" s="50">
        <f t="shared" si="6"/>
        <v>0</v>
      </c>
      <c r="H51" s="48">
        <f t="shared" si="6"/>
        <v>0</v>
      </c>
      <c r="I51" s="53">
        <f t="shared" si="6"/>
        <v>0</v>
      </c>
      <c r="J51" s="8"/>
      <c r="K51" s="50">
        <f>SUM(K41:K50)</f>
        <v>61.502943000000002</v>
      </c>
      <c r="L51" s="48">
        <f>SUM(L41:L50)</f>
        <v>1</v>
      </c>
      <c r="M51" s="53">
        <f>SUM(M41:M50)</f>
        <v>3000</v>
      </c>
      <c r="N51" s="108">
        <f t="shared" si="4"/>
        <v>1</v>
      </c>
      <c r="O51" s="23"/>
    </row>
    <row r="52" spans="2:15" x14ac:dyDescent="0.25">
      <c r="B52" s="22"/>
      <c r="C52" s="199" t="s">
        <v>61</v>
      </c>
      <c r="D52" s="199"/>
      <c r="E52" s="199"/>
      <c r="F52" s="199"/>
      <c r="G52" s="199"/>
      <c r="H52" s="199"/>
      <c r="I52" s="199"/>
      <c r="J52" s="8"/>
      <c r="K52" s="8"/>
      <c r="L52" s="8"/>
      <c r="M52" s="8"/>
      <c r="N52" s="8"/>
      <c r="O52" s="23"/>
    </row>
    <row r="53" spans="2:15" x14ac:dyDescent="0.25">
      <c r="B53" s="22"/>
      <c r="C53" s="105" t="s">
        <v>82</v>
      </c>
      <c r="D53" s="8"/>
      <c r="E53" s="8"/>
      <c r="F53" s="8"/>
      <c r="G53" s="98"/>
      <c r="H53" s="98"/>
      <c r="I53" s="98"/>
      <c r="J53" s="8"/>
      <c r="K53" s="8"/>
      <c r="L53" s="8"/>
      <c r="M53" s="8"/>
      <c r="N53" s="8"/>
      <c r="O53" s="23"/>
    </row>
    <row r="54" spans="2:15" x14ac:dyDescent="0.25">
      <c r="B54" s="22"/>
      <c r="C54" s="8"/>
      <c r="D54" s="8"/>
      <c r="E54" s="8"/>
      <c r="F54" s="8"/>
      <c r="G54" s="97"/>
      <c r="H54" s="98"/>
      <c r="I54" s="98"/>
      <c r="J54" s="98"/>
      <c r="K54" s="8"/>
      <c r="L54" s="8"/>
      <c r="M54" s="8"/>
      <c r="N54" s="8"/>
      <c r="O54" s="23"/>
    </row>
    <row r="55" spans="2:15" x14ac:dyDescent="0.2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2:15" ht="15" customHeight="1" x14ac:dyDescent="0.25"/>
    <row r="58" spans="2:15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</row>
    <row r="59" spans="2:15" x14ac:dyDescent="0.25">
      <c r="B59" s="22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91"/>
    </row>
    <row r="60" spans="2:15" ht="15" customHeight="1" x14ac:dyDescent="0.25">
      <c r="B60" s="22"/>
      <c r="C60" s="206" t="str">
        <f>+CONCATENATE("Entre el 2009 y 2017, se ejecutaron y/o comprometieron  S/", FIXED(L85,1)," millones en proyectos mediante obras por impuestos. Entre las principales empresas que se comprometieron figuran: ",C65," con un compromiso de (",FIXED(M65*100,1),"%), seguido por el ",C66," (",FIXED(M66*100,1),"%)  y el ",C67," (",FIXED(M67*100,1),"%) entre las principales.")</f>
        <v>Entre el 2009 y 2017, se ejecutaron y/o comprometieron  S/0.0 millones en proyectos mediante obras por impuestos. Entre las principales empresas que se comprometieron figuran: Banco de Crédito del Perú-BCP con un compromiso de (6,150.3%), seguido por el  (0.0%)  y el  (0.0%) entre las principales.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92"/>
    </row>
    <row r="61" spans="2:15" x14ac:dyDescent="0.25">
      <c r="B61" s="22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92"/>
    </row>
    <row r="62" spans="2:15" x14ac:dyDescent="0.25">
      <c r="B62" s="129"/>
      <c r="C62" s="222" t="s">
        <v>37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109"/>
    </row>
    <row r="63" spans="2:15" x14ac:dyDescent="0.25">
      <c r="B63" s="129"/>
      <c r="C63" s="9"/>
      <c r="D63" s="9"/>
      <c r="E63" s="9"/>
      <c r="F63" s="203" t="s">
        <v>38</v>
      </c>
      <c r="G63" s="203"/>
      <c r="H63" s="203"/>
      <c r="I63" s="203"/>
      <c r="J63" s="203"/>
      <c r="K63" s="203"/>
      <c r="L63" s="9"/>
      <c r="M63" s="9"/>
      <c r="N63" s="9"/>
      <c r="O63" s="109"/>
    </row>
    <row r="64" spans="2:15" x14ac:dyDescent="0.25">
      <c r="B64" s="129"/>
      <c r="C64" s="204" t="s">
        <v>39</v>
      </c>
      <c r="D64" s="205"/>
      <c r="E64" s="160">
        <v>2009</v>
      </c>
      <c r="F64" s="159">
        <v>2010</v>
      </c>
      <c r="G64" s="159">
        <v>2011</v>
      </c>
      <c r="H64" s="159">
        <v>2012</v>
      </c>
      <c r="I64" s="159">
        <v>2013</v>
      </c>
      <c r="J64" s="159">
        <v>2014</v>
      </c>
      <c r="K64" s="159">
        <v>2015</v>
      </c>
      <c r="L64" s="159">
        <v>2016</v>
      </c>
      <c r="M64" s="159">
        <v>2017</v>
      </c>
      <c r="N64" s="159" t="s">
        <v>86</v>
      </c>
      <c r="O64" s="109"/>
    </row>
    <row r="65" spans="2:15" x14ac:dyDescent="0.25">
      <c r="B65" s="129"/>
      <c r="C65" s="118" t="s">
        <v>41</v>
      </c>
      <c r="D65" s="119"/>
      <c r="E65" s="179"/>
      <c r="F65" s="126"/>
      <c r="G65" s="126"/>
      <c r="H65" s="126"/>
      <c r="I65" s="126"/>
      <c r="J65" s="126"/>
      <c r="K65" s="126"/>
      <c r="L65" s="126"/>
      <c r="M65" s="126">
        <v>61.502943000000002</v>
      </c>
      <c r="N65" s="126"/>
      <c r="O65" s="109"/>
    </row>
    <row r="66" spans="2:15" x14ac:dyDescent="0.25">
      <c r="B66" s="129"/>
      <c r="C66" s="180"/>
      <c r="D66" s="181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109"/>
    </row>
    <row r="67" spans="2:15" x14ac:dyDescent="0.25">
      <c r="B67" s="129"/>
      <c r="C67" s="180"/>
      <c r="D67" s="181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9"/>
    </row>
    <row r="68" spans="2:15" x14ac:dyDescent="0.25">
      <c r="B68" s="129"/>
      <c r="C68" s="180"/>
      <c r="D68" s="181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9"/>
    </row>
    <row r="69" spans="2:15" x14ac:dyDescent="0.25">
      <c r="B69" s="129"/>
      <c r="C69" s="180"/>
      <c r="D69" s="181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9"/>
    </row>
    <row r="70" spans="2:15" x14ac:dyDescent="0.25">
      <c r="B70" s="129"/>
      <c r="C70" s="180"/>
      <c r="D70" s="181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9"/>
    </row>
    <row r="71" spans="2:15" x14ac:dyDescent="0.25">
      <c r="B71" s="129"/>
      <c r="C71" s="180"/>
      <c r="D71" s="181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9"/>
    </row>
    <row r="72" spans="2:15" x14ac:dyDescent="0.25">
      <c r="B72" s="129"/>
      <c r="C72" s="180"/>
      <c r="D72" s="181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9"/>
    </row>
    <row r="73" spans="2:15" x14ac:dyDescent="0.25">
      <c r="B73" s="129"/>
      <c r="C73" s="180"/>
      <c r="D73" s="181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9"/>
    </row>
    <row r="74" spans="2:15" x14ac:dyDescent="0.25">
      <c r="B74" s="129"/>
      <c r="C74" s="180"/>
      <c r="D74" s="181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9"/>
    </row>
    <row r="75" spans="2:15" x14ac:dyDescent="0.25">
      <c r="B75" s="129"/>
      <c r="C75" s="180"/>
      <c r="D75" s="181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9"/>
    </row>
    <row r="76" spans="2:15" x14ac:dyDescent="0.25">
      <c r="B76" s="129"/>
      <c r="C76" s="180"/>
      <c r="D76" s="181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9"/>
    </row>
    <row r="77" spans="2:15" x14ac:dyDescent="0.25">
      <c r="B77" s="129"/>
      <c r="C77" s="180"/>
      <c r="D77" s="181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9"/>
    </row>
    <row r="78" spans="2:15" x14ac:dyDescent="0.25">
      <c r="B78" s="129"/>
      <c r="C78" s="180"/>
      <c r="D78" s="181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9"/>
    </row>
    <row r="79" spans="2:15" x14ac:dyDescent="0.25">
      <c r="B79" s="129"/>
      <c r="C79" s="180"/>
      <c r="D79" s="181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09"/>
    </row>
    <row r="80" spans="2:15" x14ac:dyDescent="0.25">
      <c r="B80" s="129"/>
      <c r="C80" s="180"/>
      <c r="D80" s="181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09"/>
    </row>
    <row r="81" spans="2:15" x14ac:dyDescent="0.25">
      <c r="B81" s="129"/>
      <c r="C81" s="180"/>
      <c r="D81" s="181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09"/>
    </row>
    <row r="82" spans="2:15" x14ac:dyDescent="0.25">
      <c r="B82" s="129"/>
      <c r="C82" s="180"/>
      <c r="D82" s="181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09"/>
    </row>
    <row r="83" spans="2:15" x14ac:dyDescent="0.25">
      <c r="B83" s="129"/>
      <c r="C83" s="180"/>
      <c r="D83" s="181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09"/>
    </row>
    <row r="84" spans="2:15" x14ac:dyDescent="0.25">
      <c r="B84" s="129"/>
      <c r="C84" s="180"/>
      <c r="D84" s="181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09"/>
    </row>
    <row r="85" spans="2:15" x14ac:dyDescent="0.25">
      <c r="B85" s="129"/>
      <c r="C85" s="235" t="s">
        <v>19</v>
      </c>
      <c r="D85" s="236"/>
      <c r="E85" s="120">
        <f>SUM(E65:E84)</f>
        <v>0</v>
      </c>
      <c r="F85" s="120">
        <f>SUM(F65:F84)</f>
        <v>0</v>
      </c>
      <c r="G85" s="120">
        <f>SUM(G65:G84)</f>
        <v>0</v>
      </c>
      <c r="H85" s="120">
        <f t="shared" ref="H85:N85" si="7">SUM(H65:H84)</f>
        <v>0</v>
      </c>
      <c r="I85" s="120">
        <f t="shared" si="7"/>
        <v>0</v>
      </c>
      <c r="J85" s="120">
        <f t="shared" si="7"/>
        <v>0</v>
      </c>
      <c r="K85" s="120">
        <f t="shared" si="7"/>
        <v>0</v>
      </c>
      <c r="L85" s="120">
        <f t="shared" si="7"/>
        <v>0</v>
      </c>
      <c r="M85" s="120">
        <f t="shared" si="7"/>
        <v>61.502943000000002</v>
      </c>
      <c r="N85" s="120">
        <f t="shared" si="7"/>
        <v>0</v>
      </c>
      <c r="O85" s="109"/>
    </row>
    <row r="86" spans="2:15" x14ac:dyDescent="0.25">
      <c r="B86" s="129"/>
      <c r="C86" s="199" t="s">
        <v>87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09"/>
    </row>
    <row r="87" spans="2:15" x14ac:dyDescent="0.25">
      <c r="B87" s="129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09"/>
    </row>
    <row r="88" spans="2:15" x14ac:dyDescent="0.25">
      <c r="B88" s="129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09"/>
    </row>
    <row r="89" spans="2:15" x14ac:dyDescent="0.25">
      <c r="B89" s="129"/>
      <c r="C89" s="204" t="s">
        <v>39</v>
      </c>
      <c r="D89" s="205"/>
      <c r="E89" s="159" t="s">
        <v>19</v>
      </c>
      <c r="F89" s="159" t="s">
        <v>40</v>
      </c>
      <c r="G89" s="159" t="s">
        <v>42</v>
      </c>
      <c r="H89" s="174"/>
      <c r="I89" s="174"/>
      <c r="J89" s="174"/>
      <c r="K89" s="174"/>
      <c r="L89" s="174"/>
      <c r="M89" s="174"/>
      <c r="N89" s="174"/>
      <c r="O89" s="109"/>
    </row>
    <row r="90" spans="2:15" x14ac:dyDescent="0.25">
      <c r="B90" s="129"/>
      <c r="C90" s="118" t="s">
        <v>41</v>
      </c>
      <c r="D90" s="168"/>
      <c r="E90" s="126">
        <f t="shared" ref="E90:E109" si="8">+SUM(E65:N65)</f>
        <v>61.502943000000002</v>
      </c>
      <c r="F90" s="177">
        <f>+E90/$E$110</f>
        <v>1</v>
      </c>
      <c r="G90" s="126">
        <v>3000</v>
      </c>
      <c r="H90" s="174"/>
      <c r="I90" s="174"/>
      <c r="J90" s="174"/>
      <c r="K90" s="174"/>
      <c r="L90" s="174"/>
      <c r="M90" s="174"/>
      <c r="N90" s="174"/>
      <c r="O90" s="109"/>
    </row>
    <row r="91" spans="2:15" x14ac:dyDescent="0.25">
      <c r="B91" s="129"/>
      <c r="C91" s="180"/>
      <c r="D91" s="182"/>
      <c r="E91" s="124">
        <f t="shared" si="8"/>
        <v>0</v>
      </c>
      <c r="F91" s="125">
        <f t="shared" ref="F91:F110" si="9">+E91/$E$110</f>
        <v>0</v>
      </c>
      <c r="G91" s="99"/>
      <c r="H91" s="174"/>
      <c r="I91" s="174"/>
      <c r="J91" s="174"/>
      <c r="K91" s="174"/>
      <c r="L91" s="174"/>
      <c r="M91" s="174"/>
      <c r="N91" s="174"/>
      <c r="O91" s="109"/>
    </row>
    <row r="92" spans="2:15" x14ac:dyDescent="0.25">
      <c r="B92" s="129"/>
      <c r="C92" s="180"/>
      <c r="D92" s="182"/>
      <c r="E92" s="124">
        <f t="shared" si="8"/>
        <v>0</v>
      </c>
      <c r="F92" s="125">
        <f t="shared" si="9"/>
        <v>0</v>
      </c>
      <c r="G92" s="99"/>
      <c r="H92" s="174"/>
      <c r="I92" s="174"/>
      <c r="J92" s="174"/>
      <c r="K92" s="174"/>
      <c r="L92" s="174"/>
      <c r="M92" s="174"/>
      <c r="N92" s="174"/>
      <c r="O92" s="109"/>
    </row>
    <row r="93" spans="2:15" x14ac:dyDescent="0.25">
      <c r="B93" s="129"/>
      <c r="C93" s="180"/>
      <c r="D93" s="182"/>
      <c r="E93" s="124">
        <f t="shared" si="8"/>
        <v>0</v>
      </c>
      <c r="F93" s="125">
        <f t="shared" si="9"/>
        <v>0</v>
      </c>
      <c r="G93" s="99"/>
      <c r="H93" s="174"/>
      <c r="I93" s="174"/>
      <c r="J93" s="174"/>
      <c r="K93" s="174"/>
      <c r="L93" s="174"/>
      <c r="M93" s="174"/>
      <c r="N93" s="174"/>
      <c r="O93" s="109"/>
    </row>
    <row r="94" spans="2:15" x14ac:dyDescent="0.25">
      <c r="B94" s="129"/>
      <c r="C94" s="180"/>
      <c r="D94" s="182"/>
      <c r="E94" s="124">
        <f t="shared" si="8"/>
        <v>0</v>
      </c>
      <c r="F94" s="125">
        <f t="shared" si="9"/>
        <v>0</v>
      </c>
      <c r="G94" s="99"/>
      <c r="H94" s="174"/>
      <c r="I94" s="174"/>
      <c r="J94" s="174"/>
      <c r="K94" s="174"/>
      <c r="L94" s="174"/>
      <c r="M94" s="174"/>
      <c r="N94" s="174"/>
      <c r="O94" s="109"/>
    </row>
    <row r="95" spans="2:15" x14ac:dyDescent="0.25">
      <c r="B95" s="129"/>
      <c r="C95" s="180"/>
      <c r="D95" s="182"/>
      <c r="E95" s="124">
        <f t="shared" si="8"/>
        <v>0</v>
      </c>
      <c r="F95" s="125">
        <f t="shared" si="9"/>
        <v>0</v>
      </c>
      <c r="G95" s="99"/>
      <c r="H95" s="174"/>
      <c r="I95" s="174"/>
      <c r="J95" s="174"/>
      <c r="K95" s="174"/>
      <c r="L95" s="174"/>
      <c r="M95" s="174"/>
      <c r="N95" s="174"/>
      <c r="O95" s="109"/>
    </row>
    <row r="96" spans="2:15" x14ac:dyDescent="0.25">
      <c r="B96" s="129"/>
      <c r="C96" s="180"/>
      <c r="D96" s="182"/>
      <c r="E96" s="124">
        <f t="shared" si="8"/>
        <v>0</v>
      </c>
      <c r="F96" s="125">
        <f t="shared" si="9"/>
        <v>0</v>
      </c>
      <c r="G96" s="99"/>
      <c r="H96" s="174"/>
      <c r="I96" s="174"/>
      <c r="J96" s="174"/>
      <c r="K96" s="174"/>
      <c r="L96" s="174"/>
      <c r="M96" s="174"/>
      <c r="N96" s="174"/>
      <c r="O96" s="109"/>
    </row>
    <row r="97" spans="2:15" x14ac:dyDescent="0.25">
      <c r="B97" s="129"/>
      <c r="C97" s="180"/>
      <c r="D97" s="182"/>
      <c r="E97" s="124">
        <f t="shared" si="8"/>
        <v>0</v>
      </c>
      <c r="F97" s="125">
        <f t="shared" si="9"/>
        <v>0</v>
      </c>
      <c r="G97" s="99"/>
      <c r="H97" s="174"/>
      <c r="I97" s="174"/>
      <c r="J97" s="174"/>
      <c r="K97" s="174"/>
      <c r="L97" s="174"/>
      <c r="M97" s="174"/>
      <c r="N97" s="174"/>
      <c r="O97" s="109"/>
    </row>
    <row r="98" spans="2:15" x14ac:dyDescent="0.25">
      <c r="B98" s="129"/>
      <c r="C98" s="180"/>
      <c r="D98" s="182"/>
      <c r="E98" s="124">
        <f t="shared" si="8"/>
        <v>0</v>
      </c>
      <c r="F98" s="125">
        <f t="shared" si="9"/>
        <v>0</v>
      </c>
      <c r="G98" s="99"/>
      <c r="H98" s="174"/>
      <c r="I98" s="174"/>
      <c r="J98" s="174"/>
      <c r="K98" s="174"/>
      <c r="L98" s="174"/>
      <c r="M98" s="174"/>
      <c r="N98" s="174"/>
      <c r="O98" s="109"/>
    </row>
    <row r="99" spans="2:15" x14ac:dyDescent="0.25">
      <c r="B99" s="129"/>
      <c r="C99" s="180"/>
      <c r="D99" s="182"/>
      <c r="E99" s="124">
        <f t="shared" si="8"/>
        <v>0</v>
      </c>
      <c r="F99" s="125">
        <f t="shared" si="9"/>
        <v>0</v>
      </c>
      <c r="G99" s="99"/>
      <c r="H99" s="174"/>
      <c r="I99" s="174"/>
      <c r="J99" s="174"/>
      <c r="K99" s="174"/>
      <c r="L99" s="174"/>
      <c r="M99" s="174"/>
      <c r="N99" s="174"/>
      <c r="O99" s="109"/>
    </row>
    <row r="100" spans="2:15" x14ac:dyDescent="0.25">
      <c r="B100" s="129"/>
      <c r="C100" s="180"/>
      <c r="D100" s="182"/>
      <c r="E100" s="124">
        <f t="shared" si="8"/>
        <v>0</v>
      </c>
      <c r="F100" s="125">
        <f t="shared" si="9"/>
        <v>0</v>
      </c>
      <c r="G100" s="99"/>
      <c r="H100" s="174"/>
      <c r="I100" s="174"/>
      <c r="J100" s="174"/>
      <c r="K100" s="174"/>
      <c r="L100" s="174"/>
      <c r="M100" s="174"/>
      <c r="N100" s="174"/>
      <c r="O100" s="109"/>
    </row>
    <row r="101" spans="2:15" x14ac:dyDescent="0.25">
      <c r="B101" s="129"/>
      <c r="C101" s="180"/>
      <c r="D101" s="182"/>
      <c r="E101" s="124">
        <f t="shared" si="8"/>
        <v>0</v>
      </c>
      <c r="F101" s="125">
        <f t="shared" si="9"/>
        <v>0</v>
      </c>
      <c r="G101" s="99"/>
      <c r="H101" s="174"/>
      <c r="I101" s="174"/>
      <c r="J101" s="174"/>
      <c r="K101" s="174"/>
      <c r="L101" s="174"/>
      <c r="M101" s="174"/>
      <c r="N101" s="174"/>
      <c r="O101" s="109"/>
    </row>
    <row r="102" spans="2:15" x14ac:dyDescent="0.25">
      <c r="B102" s="129"/>
      <c r="C102" s="180"/>
      <c r="D102" s="182"/>
      <c r="E102" s="124">
        <f t="shared" si="8"/>
        <v>0</v>
      </c>
      <c r="F102" s="125">
        <f t="shared" si="9"/>
        <v>0</v>
      </c>
      <c r="G102" s="99"/>
      <c r="H102" s="174"/>
      <c r="I102" s="174"/>
      <c r="J102" s="174"/>
      <c r="K102" s="174"/>
      <c r="L102" s="174"/>
      <c r="M102" s="174"/>
      <c r="N102" s="174"/>
      <c r="O102" s="109"/>
    </row>
    <row r="103" spans="2:15" x14ac:dyDescent="0.25">
      <c r="B103" s="129"/>
      <c r="C103" s="180"/>
      <c r="D103" s="182"/>
      <c r="E103" s="124">
        <f t="shared" si="8"/>
        <v>0</v>
      </c>
      <c r="F103" s="125">
        <f t="shared" si="9"/>
        <v>0</v>
      </c>
      <c r="G103" s="99"/>
      <c r="H103" s="174"/>
      <c r="I103" s="174"/>
      <c r="J103" s="174"/>
      <c r="K103" s="174"/>
      <c r="L103" s="174"/>
      <c r="M103" s="174"/>
      <c r="N103" s="174"/>
      <c r="O103" s="109"/>
    </row>
    <row r="104" spans="2:15" x14ac:dyDescent="0.25">
      <c r="B104" s="129"/>
      <c r="C104" s="122"/>
      <c r="D104" s="123"/>
      <c r="E104" s="124">
        <f t="shared" si="8"/>
        <v>0</v>
      </c>
      <c r="F104" s="125">
        <f t="shared" si="9"/>
        <v>0</v>
      </c>
      <c r="G104" s="124"/>
      <c r="H104" s="174"/>
      <c r="I104" s="174"/>
      <c r="J104" s="174"/>
      <c r="K104" s="174"/>
      <c r="L104" s="174"/>
      <c r="M104" s="174"/>
      <c r="N104" s="174"/>
      <c r="O104" s="109"/>
    </row>
    <row r="105" spans="2:15" x14ac:dyDescent="0.25">
      <c r="B105" s="129"/>
      <c r="C105" s="122"/>
      <c r="D105" s="123"/>
      <c r="E105" s="124">
        <f t="shared" si="8"/>
        <v>0</v>
      </c>
      <c r="F105" s="125">
        <f t="shared" si="9"/>
        <v>0</v>
      </c>
      <c r="G105" s="124"/>
      <c r="H105" s="174"/>
      <c r="I105" s="174"/>
      <c r="J105" s="174"/>
      <c r="K105" s="174"/>
      <c r="L105" s="174"/>
      <c r="M105" s="174"/>
      <c r="N105" s="174"/>
      <c r="O105" s="109"/>
    </row>
    <row r="106" spans="2:15" x14ac:dyDescent="0.25">
      <c r="B106" s="129"/>
      <c r="C106" s="122"/>
      <c r="D106" s="123"/>
      <c r="E106" s="124">
        <f t="shared" si="8"/>
        <v>0</v>
      </c>
      <c r="F106" s="125">
        <f t="shared" si="9"/>
        <v>0</v>
      </c>
      <c r="G106" s="124"/>
      <c r="H106" s="174"/>
      <c r="I106" s="174"/>
      <c r="J106" s="174"/>
      <c r="K106" s="174"/>
      <c r="L106" s="174"/>
      <c r="M106" s="174"/>
      <c r="N106" s="174"/>
      <c r="O106" s="109"/>
    </row>
    <row r="107" spans="2:15" x14ac:dyDescent="0.25">
      <c r="B107" s="129"/>
      <c r="C107" s="122"/>
      <c r="D107" s="123"/>
      <c r="E107" s="124">
        <f t="shared" si="8"/>
        <v>0</v>
      </c>
      <c r="F107" s="125">
        <f t="shared" si="9"/>
        <v>0</v>
      </c>
      <c r="G107" s="124"/>
      <c r="H107" s="174"/>
      <c r="I107" s="174"/>
      <c r="J107" s="174"/>
      <c r="K107" s="174"/>
      <c r="L107" s="174"/>
      <c r="M107" s="174"/>
      <c r="N107" s="174"/>
      <c r="O107" s="109"/>
    </row>
    <row r="108" spans="2:15" x14ac:dyDescent="0.25">
      <c r="B108" s="129"/>
      <c r="C108" s="122"/>
      <c r="D108" s="123"/>
      <c r="E108" s="124">
        <f t="shared" si="8"/>
        <v>0</v>
      </c>
      <c r="F108" s="125">
        <f t="shared" si="9"/>
        <v>0</v>
      </c>
      <c r="G108" s="124"/>
      <c r="H108" s="174"/>
      <c r="I108" s="174"/>
      <c r="J108" s="174"/>
      <c r="K108" s="174"/>
      <c r="L108" s="174"/>
      <c r="M108" s="174"/>
      <c r="N108" s="174"/>
      <c r="O108" s="109"/>
    </row>
    <row r="109" spans="2:15" x14ac:dyDescent="0.25">
      <c r="B109" s="129"/>
      <c r="C109" s="122"/>
      <c r="D109" s="123"/>
      <c r="E109" s="124">
        <f t="shared" si="8"/>
        <v>0</v>
      </c>
      <c r="F109" s="125">
        <f t="shared" si="9"/>
        <v>0</v>
      </c>
      <c r="G109" s="124"/>
      <c r="H109" s="174"/>
      <c r="I109" s="174"/>
      <c r="J109" s="174"/>
      <c r="K109" s="174"/>
      <c r="L109" s="174"/>
      <c r="M109" s="174"/>
      <c r="N109" s="174"/>
      <c r="O109" s="109"/>
    </row>
    <row r="110" spans="2:15" x14ac:dyDescent="0.25">
      <c r="B110" s="129"/>
      <c r="C110" s="234" t="s">
        <v>19</v>
      </c>
      <c r="D110" s="234"/>
      <c r="E110" s="120">
        <f t="shared" ref="E110" si="10">SUM(E90:E109)</f>
        <v>61.502943000000002</v>
      </c>
      <c r="F110" s="121">
        <f t="shared" si="9"/>
        <v>1</v>
      </c>
      <c r="G110" s="120">
        <f>SUM(G90:G109)</f>
        <v>3000</v>
      </c>
      <c r="H110" s="174"/>
      <c r="I110" s="174"/>
      <c r="J110" s="174"/>
      <c r="K110" s="174"/>
      <c r="L110" s="174"/>
      <c r="M110" s="174"/>
      <c r="N110" s="174"/>
      <c r="O110" s="109"/>
    </row>
    <row r="111" spans="2:15" x14ac:dyDescent="0.25">
      <c r="B111" s="129"/>
      <c r="C111" s="161" t="s">
        <v>88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09"/>
    </row>
    <row r="112" spans="2:15" x14ac:dyDescent="0.25">
      <c r="B112" s="12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9"/>
    </row>
    <row r="113" spans="2:15" x14ac:dyDescent="0.25">
      <c r="B113" s="130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3"/>
    </row>
  </sheetData>
  <mergeCells count="31">
    <mergeCell ref="C86:N86"/>
    <mergeCell ref="C89:D89"/>
    <mergeCell ref="C110:D110"/>
    <mergeCell ref="C27:M27"/>
    <mergeCell ref="C35:N35"/>
    <mergeCell ref="C38:I38"/>
    <mergeCell ref="C39:C40"/>
    <mergeCell ref="D39:F39"/>
    <mergeCell ref="G39:I39"/>
    <mergeCell ref="K39:M39"/>
    <mergeCell ref="C85:D85"/>
    <mergeCell ref="C64:D64"/>
    <mergeCell ref="C62:N62"/>
    <mergeCell ref="F63:K63"/>
    <mergeCell ref="C52:I52"/>
    <mergeCell ref="C59:N59"/>
    <mergeCell ref="C60:N61"/>
    <mergeCell ref="C34:N34"/>
    <mergeCell ref="C37:I37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  <mergeCell ref="M13:M14"/>
    <mergeCell ref="C26:D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41" t="s">
        <v>152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2:15" ht="15" customHeight="1" x14ac:dyDescent="0.2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>
        <f>+C58</f>
        <v>0</v>
      </c>
      <c r="J3" s="11"/>
      <c r="K3" s="11"/>
      <c r="L3" s="11"/>
      <c r="M3" s="10"/>
      <c r="N3" s="12"/>
      <c r="O3" s="12"/>
    </row>
    <row r="4" spans="2:15" x14ac:dyDescent="0.25">
      <c r="B4" s="10" t="str">
        <f>+C34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11" t="s">
        <v>58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</row>
    <row r="8" spans="2:15" ht="15" customHeight="1" x14ac:dyDescent="0.25">
      <c r="B8" s="22"/>
      <c r="C8" s="206" t="str">
        <f>+CONCATENATE("Entre los años 2009-2018 en la región  se han adjudicado ",+L26," proyectos, atendiendo a ",+FIXED(M26,1)," beneficiarios directos mediante obras por impuestos. El monto total invertido fue de S/ ",+FIXED(K26)," millones de los cuales el ",+FIXED(E29*100,1),"% ha sido mediante el Gobierno Nacional, el ",+FIXED(G29*100,1),"% por el Gobierno Regional. y el ",FIXED(I29*100,1),"% por los Gobiernos Regionales en conjunto")</f>
        <v>Entre los años 2009-2018 en la región  se han adjudicado 37 proyectos, atendiendo a 2,417,315.0 beneficiarios directos mediante obras por impuestos. El monto total invertido fue de S/ 567.21 millones de los cuales el 18.9% ha sido mediante el Gobierno Nacional, el 57.3% por el Gobierno Regional. y el 23.8% por los Gobiernos Regionales en conjunto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</row>
    <row r="9" spans="2:15" ht="15" customHeight="1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12" t="s">
        <v>57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2:15" ht="15" customHeight="1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2:15" ht="15" customHeight="1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</row>
    <row r="14" spans="2:15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</row>
    <row r="15" spans="2:15" x14ac:dyDescent="0.25">
      <c r="B15" s="22"/>
      <c r="C15" s="136" t="s">
        <v>20</v>
      </c>
      <c r="D15" s="150"/>
      <c r="E15" s="142"/>
      <c r="F15" s="152"/>
      <c r="G15" s="142"/>
      <c r="H15" s="152"/>
      <c r="I15" s="142">
        <v>3.3638035400000001</v>
      </c>
      <c r="J15" s="152">
        <v>1</v>
      </c>
      <c r="K15" s="33">
        <f t="shared" ref="K15:L25" si="0">+E15+G15+I15</f>
        <v>3.3638035400000001</v>
      </c>
      <c r="L15" s="34">
        <f t="shared" si="0"/>
        <v>1</v>
      </c>
      <c r="M15" s="148">
        <v>6471</v>
      </c>
      <c r="N15" s="43">
        <f t="shared" ref="N15:N26" si="1">+K15/$K$26</f>
        <v>5.9304850791555277E-3</v>
      </c>
      <c r="O15" s="23"/>
    </row>
    <row r="16" spans="2:15" x14ac:dyDescent="0.25">
      <c r="B16" s="22"/>
      <c r="C16" s="136" t="s">
        <v>15</v>
      </c>
      <c r="D16" s="150"/>
      <c r="E16" s="142">
        <v>99.67859378</v>
      </c>
      <c r="F16" s="152">
        <v>6</v>
      </c>
      <c r="G16" s="142">
        <v>22.009050960000003</v>
      </c>
      <c r="H16" s="152">
        <v>4</v>
      </c>
      <c r="I16" s="142">
        <v>28.797976650000003</v>
      </c>
      <c r="J16" s="152">
        <v>3</v>
      </c>
      <c r="K16" s="33">
        <f t="shared" si="0"/>
        <v>150.48562139000001</v>
      </c>
      <c r="L16" s="34">
        <f t="shared" si="0"/>
        <v>13</v>
      </c>
      <c r="M16" s="148">
        <v>81942</v>
      </c>
      <c r="N16" s="43">
        <f t="shared" si="1"/>
        <v>0.26531059904908799</v>
      </c>
      <c r="O16" s="23"/>
    </row>
    <row r="17" spans="2:15" x14ac:dyDescent="0.25">
      <c r="B17" s="22"/>
      <c r="C17" s="136" t="s">
        <v>2</v>
      </c>
      <c r="D17" s="150"/>
      <c r="E17" s="142"/>
      <c r="F17" s="152"/>
      <c r="G17" s="142">
        <v>3.3373736899999997</v>
      </c>
      <c r="H17" s="152">
        <v>1</v>
      </c>
      <c r="I17" s="142"/>
      <c r="J17" s="152"/>
      <c r="K17" s="33">
        <f t="shared" si="0"/>
        <v>3.3373736899999997</v>
      </c>
      <c r="L17" s="34">
        <f t="shared" si="0"/>
        <v>1</v>
      </c>
      <c r="M17" s="148">
        <v>434119</v>
      </c>
      <c r="N17" s="43">
        <f t="shared" si="1"/>
        <v>5.8838884723069239E-3</v>
      </c>
      <c r="O17" s="23"/>
    </row>
    <row r="18" spans="2:15" x14ac:dyDescent="0.25">
      <c r="B18" s="22"/>
      <c r="C18" s="136" t="s">
        <v>17</v>
      </c>
      <c r="D18" s="150"/>
      <c r="E18" s="142"/>
      <c r="F18" s="152"/>
      <c r="G18" s="142">
        <v>39.568988349999998</v>
      </c>
      <c r="H18" s="152">
        <v>3</v>
      </c>
      <c r="I18" s="142">
        <v>24.296883049999998</v>
      </c>
      <c r="J18" s="152">
        <v>3</v>
      </c>
      <c r="K18" s="33">
        <f t="shared" si="0"/>
        <v>63.865871399999996</v>
      </c>
      <c r="L18" s="34">
        <f t="shared" si="0"/>
        <v>6</v>
      </c>
      <c r="M18" s="148">
        <v>144222</v>
      </c>
      <c r="N18" s="43">
        <f t="shared" si="1"/>
        <v>0.1125974192312568</v>
      </c>
      <c r="O18" s="23"/>
    </row>
    <row r="19" spans="2:15" x14ac:dyDescent="0.25">
      <c r="B19" s="22"/>
      <c r="C19" s="136" t="s">
        <v>21</v>
      </c>
      <c r="D19" s="150"/>
      <c r="E19" s="142">
        <v>7.7634542799999995</v>
      </c>
      <c r="F19" s="152">
        <v>2</v>
      </c>
      <c r="G19" s="142"/>
      <c r="H19" s="152"/>
      <c r="I19" s="142">
        <v>13.25452334</v>
      </c>
      <c r="J19" s="152">
        <v>2</v>
      </c>
      <c r="K19" s="33">
        <f t="shared" si="0"/>
        <v>21.01797762</v>
      </c>
      <c r="L19" s="34">
        <f t="shared" si="0"/>
        <v>4</v>
      </c>
      <c r="M19" s="148">
        <v>259994</v>
      </c>
      <c r="N19" s="43">
        <f t="shared" si="1"/>
        <v>3.7055315861114407E-2</v>
      </c>
      <c r="O19" s="23"/>
    </row>
    <row r="20" spans="2:15" x14ac:dyDescent="0.25">
      <c r="B20" s="22"/>
      <c r="C20" s="136" t="s">
        <v>18</v>
      </c>
      <c r="D20" s="150"/>
      <c r="E20" s="142"/>
      <c r="F20" s="152"/>
      <c r="G20" s="142">
        <v>254.71775417000001</v>
      </c>
      <c r="H20" s="152">
        <v>5</v>
      </c>
      <c r="I20" s="142">
        <v>43.031040070000003</v>
      </c>
      <c r="J20" s="152">
        <v>4</v>
      </c>
      <c r="K20" s="33">
        <f t="shared" si="0"/>
        <v>297.74879424</v>
      </c>
      <c r="L20" s="34">
        <f t="shared" si="0"/>
        <v>9</v>
      </c>
      <c r="M20" s="148">
        <v>1154536</v>
      </c>
      <c r="N20" s="43">
        <f t="shared" si="1"/>
        <v>0.52493992606264661</v>
      </c>
      <c r="O20" s="23"/>
    </row>
    <row r="21" spans="2:15" x14ac:dyDescent="0.25">
      <c r="B21" s="22"/>
      <c r="C21" s="136" t="s">
        <v>80</v>
      </c>
      <c r="D21" s="150"/>
      <c r="E21" s="142"/>
      <c r="F21" s="152"/>
      <c r="G21" s="142">
        <v>5.2531382699999991</v>
      </c>
      <c r="H21" s="152">
        <v>1</v>
      </c>
      <c r="I21" s="142">
        <v>22.132883670000002</v>
      </c>
      <c r="J21" s="152">
        <v>2</v>
      </c>
      <c r="K21" s="33">
        <f t="shared" si="0"/>
        <v>27.386021939999999</v>
      </c>
      <c r="L21" s="34">
        <f t="shared" si="0"/>
        <v>3</v>
      </c>
      <c r="M21" s="148">
        <v>336031</v>
      </c>
      <c r="N21" s="43">
        <f t="shared" si="1"/>
        <v>4.8282366244431711E-2</v>
      </c>
      <c r="O21" s="23"/>
    </row>
    <row r="22" spans="2:15" ht="15" customHeight="1" x14ac:dyDescent="0.25">
      <c r="B22" s="22"/>
      <c r="C22" s="162"/>
      <c r="D22" s="163"/>
      <c r="E22" s="164"/>
      <c r="F22" s="165"/>
      <c r="G22" s="164"/>
      <c r="H22" s="165"/>
      <c r="I22" s="164"/>
      <c r="J22" s="165"/>
      <c r="K22" s="33">
        <f t="shared" si="0"/>
        <v>0</v>
      </c>
      <c r="L22" s="34">
        <f t="shared" si="0"/>
        <v>0</v>
      </c>
      <c r="M22" s="166"/>
      <c r="N22" s="43">
        <f t="shared" si="1"/>
        <v>0</v>
      </c>
      <c r="O22" s="23"/>
    </row>
    <row r="23" spans="2:15" x14ac:dyDescent="0.25">
      <c r="B23" s="22"/>
      <c r="C23" s="162"/>
      <c r="D23" s="163"/>
      <c r="E23" s="164"/>
      <c r="F23" s="165"/>
      <c r="G23" s="164"/>
      <c r="H23" s="165"/>
      <c r="I23" s="164"/>
      <c r="J23" s="165"/>
      <c r="K23" s="33">
        <f t="shared" si="0"/>
        <v>0</v>
      </c>
      <c r="L23" s="34">
        <f t="shared" si="0"/>
        <v>0</v>
      </c>
      <c r="M23" s="166"/>
      <c r="N23" s="43">
        <f t="shared" si="1"/>
        <v>0</v>
      </c>
      <c r="O23" s="23"/>
    </row>
    <row r="24" spans="2:15" x14ac:dyDescent="0.25">
      <c r="B24" s="22"/>
      <c r="C24" s="162"/>
      <c r="D24" s="163"/>
      <c r="E24" s="164"/>
      <c r="F24" s="165"/>
      <c r="G24" s="164"/>
      <c r="H24" s="165"/>
      <c r="I24" s="164"/>
      <c r="J24" s="165"/>
      <c r="K24" s="33">
        <f t="shared" ref="K24" si="2">+E24+G24+I24</f>
        <v>0</v>
      </c>
      <c r="L24" s="34">
        <f t="shared" ref="L24" si="3">+F24+H24+J24</f>
        <v>0</v>
      </c>
      <c r="M24" s="166"/>
      <c r="N24" s="43">
        <f t="shared" si="1"/>
        <v>0</v>
      </c>
      <c r="O24" s="23"/>
    </row>
    <row r="25" spans="2:15" x14ac:dyDescent="0.25">
      <c r="B25" s="22"/>
      <c r="C25" s="162"/>
      <c r="D25" s="163"/>
      <c r="E25" s="164"/>
      <c r="F25" s="165"/>
      <c r="G25" s="164"/>
      <c r="H25" s="165"/>
      <c r="I25" s="164"/>
      <c r="J25" s="165"/>
      <c r="K25" s="33">
        <f t="shared" si="0"/>
        <v>0</v>
      </c>
      <c r="L25" s="34">
        <f t="shared" si="0"/>
        <v>0</v>
      </c>
      <c r="M25" s="166"/>
      <c r="N25" s="43">
        <f t="shared" si="1"/>
        <v>0</v>
      </c>
      <c r="O25" s="23"/>
    </row>
    <row r="26" spans="2:15" x14ac:dyDescent="0.25">
      <c r="B26" s="22"/>
      <c r="C26" s="233" t="s">
        <v>19</v>
      </c>
      <c r="D26" s="233"/>
      <c r="E26" s="36">
        <f t="shared" ref="E26:M26" si="4">SUM(E15:E25)</f>
        <v>107.44204806</v>
      </c>
      <c r="F26" s="37">
        <f t="shared" si="4"/>
        <v>8</v>
      </c>
      <c r="G26" s="36">
        <f t="shared" si="4"/>
        <v>324.88630544</v>
      </c>
      <c r="H26" s="37">
        <f t="shared" si="4"/>
        <v>14</v>
      </c>
      <c r="I26" s="36">
        <f t="shared" si="4"/>
        <v>134.87711032000001</v>
      </c>
      <c r="J26" s="37">
        <f t="shared" si="4"/>
        <v>15</v>
      </c>
      <c r="K26" s="36">
        <f t="shared" si="4"/>
        <v>567.20546381999998</v>
      </c>
      <c r="L26" s="37">
        <f t="shared" si="4"/>
        <v>37</v>
      </c>
      <c r="M26" s="38">
        <f t="shared" si="4"/>
        <v>2417315</v>
      </c>
      <c r="N26" s="43">
        <f t="shared" si="1"/>
        <v>1</v>
      </c>
      <c r="O26" s="23"/>
    </row>
    <row r="27" spans="2:15" x14ac:dyDescent="0.25">
      <c r="B27" s="22"/>
      <c r="C27" s="210" t="s">
        <v>81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3"/>
      <c r="O27" s="23"/>
    </row>
    <row r="28" spans="2:15" x14ac:dyDescent="0.25"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/>
    </row>
    <row r="29" spans="2:15" x14ac:dyDescent="0.25">
      <c r="B29" s="22"/>
      <c r="C29" s="24"/>
      <c r="D29" s="24"/>
      <c r="E29" s="16">
        <f>+E26/K26</f>
        <v>0.18942350684776943</v>
      </c>
      <c r="F29" s="17"/>
      <c r="G29" s="16">
        <f>+G26/K26</f>
        <v>0.57278416052617775</v>
      </c>
      <c r="H29" s="18"/>
      <c r="I29" s="16">
        <f>+I26/K26</f>
        <v>0.23779233262605284</v>
      </c>
      <c r="J29" s="18"/>
      <c r="K29" s="25">
        <f>+I29+G29+E29</f>
        <v>1</v>
      </c>
      <c r="L29" s="24"/>
      <c r="M29" s="24"/>
      <c r="N29" s="8"/>
      <c r="O29" s="23"/>
    </row>
    <row r="30" spans="2:15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3" spans="2:15" ht="15" customHeight="1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x14ac:dyDescent="0.25">
      <c r="B34" s="22"/>
      <c r="C34" s="200" t="s">
        <v>62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91"/>
    </row>
    <row r="35" spans="2:15" ht="15" customHeight="1" x14ac:dyDescent="0.25">
      <c r="B35" s="22"/>
      <c r="C35" s="206" t="str">
        <f>+CONCATENATE("Entre el 2009 y febrero del 2018, se ejecutaron y/o comprometieron  S/ ",FIXED(K51,1),"  millones en proyectos mediante obras por impuestos.")</f>
        <v>Entre el 2009 y febrero del 2018, se ejecutaron y/o comprometieron  S/ 567.2  millones en proyectos mediante obras por impuestos.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92"/>
    </row>
    <row r="36" spans="2:15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/>
    </row>
    <row r="37" spans="2:15" x14ac:dyDescent="0.25">
      <c r="B37" s="22"/>
      <c r="C37" s="207" t="s">
        <v>60</v>
      </c>
      <c r="D37" s="207"/>
      <c r="E37" s="207"/>
      <c r="F37" s="207"/>
      <c r="G37" s="207"/>
      <c r="H37" s="207"/>
      <c r="I37" s="207"/>
      <c r="J37" s="8"/>
      <c r="K37" s="8"/>
      <c r="L37" s="8"/>
      <c r="M37" s="8"/>
      <c r="N37" s="8"/>
      <c r="O37" s="23"/>
    </row>
    <row r="38" spans="2:15" x14ac:dyDescent="0.25">
      <c r="B38" s="22"/>
      <c r="C38" s="208" t="s">
        <v>5</v>
      </c>
      <c r="D38" s="208"/>
      <c r="E38" s="208"/>
      <c r="F38" s="208"/>
      <c r="G38" s="208"/>
      <c r="H38" s="208"/>
      <c r="I38" s="208"/>
      <c r="J38" s="8"/>
      <c r="K38" s="8"/>
      <c r="L38" s="8"/>
      <c r="M38" s="8"/>
      <c r="N38" s="8"/>
      <c r="O38" s="23"/>
    </row>
    <row r="39" spans="2:15" x14ac:dyDescent="0.25">
      <c r="B39" s="22"/>
      <c r="C39" s="228" t="s">
        <v>26</v>
      </c>
      <c r="D39" s="230" t="s">
        <v>27</v>
      </c>
      <c r="E39" s="230"/>
      <c r="F39" s="230"/>
      <c r="G39" s="231" t="s">
        <v>28</v>
      </c>
      <c r="H39" s="231"/>
      <c r="I39" s="231"/>
      <c r="J39" s="8"/>
      <c r="K39" s="230" t="s">
        <v>34</v>
      </c>
      <c r="L39" s="230"/>
      <c r="M39" s="230"/>
      <c r="N39" s="9"/>
      <c r="O39" s="23"/>
    </row>
    <row r="40" spans="2:15" x14ac:dyDescent="0.25">
      <c r="B40" s="22"/>
      <c r="C40" s="229"/>
      <c r="D40" s="44" t="s">
        <v>31</v>
      </c>
      <c r="E40" s="47" t="s">
        <v>35</v>
      </c>
      <c r="F40" s="47" t="s">
        <v>30</v>
      </c>
      <c r="G40" s="44" t="s">
        <v>31</v>
      </c>
      <c r="H40" s="47" t="s">
        <v>35</v>
      </c>
      <c r="I40" s="47" t="s">
        <v>30</v>
      </c>
      <c r="J40" s="8"/>
      <c r="K40" s="45" t="s">
        <v>32</v>
      </c>
      <c r="L40" s="47" t="s">
        <v>35</v>
      </c>
      <c r="M40" s="45" t="s">
        <v>33</v>
      </c>
      <c r="N40" s="107" t="s">
        <v>36</v>
      </c>
      <c r="O40" s="23"/>
    </row>
    <row r="41" spans="2:15" x14ac:dyDescent="0.25">
      <c r="B41" s="22"/>
      <c r="C41" s="46">
        <v>2009</v>
      </c>
      <c r="D41" s="93"/>
      <c r="E41" s="94"/>
      <c r="F41" s="95"/>
      <c r="G41" s="49"/>
      <c r="H41" s="106"/>
      <c r="I41" s="52"/>
      <c r="J41" s="8"/>
      <c r="K41" s="49">
        <f t="shared" ref="K41:M41" si="5">+D41+G41</f>
        <v>0</v>
      </c>
      <c r="L41" s="51">
        <f t="shared" si="5"/>
        <v>0</v>
      </c>
      <c r="M41" s="52">
        <f t="shared" si="5"/>
        <v>0</v>
      </c>
      <c r="N41" s="108">
        <f t="shared" ref="N41:N51" si="6">+K41/$K$51</f>
        <v>0</v>
      </c>
      <c r="O41" s="23"/>
    </row>
    <row r="42" spans="2:15" x14ac:dyDescent="0.25">
      <c r="B42" s="22"/>
      <c r="C42" s="46">
        <v>2010</v>
      </c>
      <c r="D42" s="93"/>
      <c r="E42" s="94"/>
      <c r="F42" s="95"/>
      <c r="G42" s="49">
        <v>4.585801</v>
      </c>
      <c r="H42" s="106">
        <v>1</v>
      </c>
      <c r="I42" s="52">
        <v>1362</v>
      </c>
      <c r="J42" s="8"/>
      <c r="K42" s="49">
        <f>+D42+G42</f>
        <v>4.585801</v>
      </c>
      <c r="L42" s="51">
        <f>+E42+H42</f>
        <v>1</v>
      </c>
      <c r="M42" s="52">
        <f>+F42+I42</f>
        <v>1362</v>
      </c>
      <c r="N42" s="108">
        <f t="shared" si="6"/>
        <v>8.0849027248709338E-3</v>
      </c>
      <c r="O42" s="23"/>
    </row>
    <row r="43" spans="2:15" x14ac:dyDescent="0.25">
      <c r="B43" s="22"/>
      <c r="C43" s="46">
        <v>2011</v>
      </c>
      <c r="D43" s="93"/>
      <c r="E43" s="94"/>
      <c r="F43" s="95"/>
      <c r="G43" s="49">
        <v>6.2352210000000001</v>
      </c>
      <c r="H43" s="106">
        <v>1</v>
      </c>
      <c r="I43" s="52">
        <v>2597</v>
      </c>
      <c r="J43" s="8"/>
      <c r="K43" s="49">
        <f t="shared" ref="K43:M50" si="7">+D43+G43</f>
        <v>6.2352210000000001</v>
      </c>
      <c r="L43" s="51">
        <f t="shared" si="7"/>
        <v>1</v>
      </c>
      <c r="M43" s="52">
        <f t="shared" si="7"/>
        <v>2597</v>
      </c>
      <c r="N43" s="108">
        <f t="shared" si="6"/>
        <v>1.0992878943737959E-2</v>
      </c>
      <c r="O43" s="23"/>
    </row>
    <row r="44" spans="2:15" x14ac:dyDescent="0.25">
      <c r="B44" s="22"/>
      <c r="C44" s="46">
        <v>2012</v>
      </c>
      <c r="D44" s="93"/>
      <c r="E44" s="94"/>
      <c r="F44" s="95"/>
      <c r="G44" s="49">
        <v>13.152670480000001</v>
      </c>
      <c r="H44" s="106">
        <v>3</v>
      </c>
      <c r="I44" s="52">
        <v>42857</v>
      </c>
      <c r="J44" s="8"/>
      <c r="K44" s="49">
        <f t="shared" si="7"/>
        <v>13.152670480000001</v>
      </c>
      <c r="L44" s="51">
        <f t="shared" si="7"/>
        <v>3</v>
      </c>
      <c r="M44" s="52">
        <f t="shared" si="7"/>
        <v>42857</v>
      </c>
      <c r="N44" s="108">
        <f t="shared" si="6"/>
        <v>2.3188546865221912E-2</v>
      </c>
      <c r="O44" s="23"/>
    </row>
    <row r="45" spans="2:15" x14ac:dyDescent="0.25">
      <c r="B45" s="22"/>
      <c r="C45" s="46">
        <v>2013</v>
      </c>
      <c r="D45" s="93"/>
      <c r="E45" s="94"/>
      <c r="F45" s="95"/>
      <c r="G45" s="49">
        <v>20.223186439999999</v>
      </c>
      <c r="H45" s="106">
        <v>2</v>
      </c>
      <c r="I45" s="52">
        <v>387017</v>
      </c>
      <c r="J45" s="8"/>
      <c r="K45" s="49">
        <f t="shared" si="7"/>
        <v>20.223186439999999</v>
      </c>
      <c r="L45" s="51">
        <f t="shared" si="7"/>
        <v>2</v>
      </c>
      <c r="M45" s="52">
        <f t="shared" si="7"/>
        <v>387017</v>
      </c>
      <c r="N45" s="108">
        <f t="shared" si="6"/>
        <v>3.5654075515777706E-2</v>
      </c>
      <c r="O45" s="23"/>
    </row>
    <row r="46" spans="2:15" x14ac:dyDescent="0.25">
      <c r="B46" s="22"/>
      <c r="C46" s="46">
        <v>2014</v>
      </c>
      <c r="D46" s="49">
        <v>7.2929162000000005</v>
      </c>
      <c r="E46" s="106">
        <v>1</v>
      </c>
      <c r="F46" s="52">
        <v>10135</v>
      </c>
      <c r="G46" s="49">
        <v>72.135331989999997</v>
      </c>
      <c r="H46" s="106">
        <v>8</v>
      </c>
      <c r="I46" s="52">
        <v>636672</v>
      </c>
      <c r="J46" s="8"/>
      <c r="K46" s="49">
        <f t="shared" si="7"/>
        <v>79.428248190000005</v>
      </c>
      <c r="L46" s="51">
        <f t="shared" si="7"/>
        <v>9</v>
      </c>
      <c r="M46" s="52">
        <f t="shared" si="7"/>
        <v>646807</v>
      </c>
      <c r="N46" s="108">
        <f t="shared" si="6"/>
        <v>0.14003434955486641</v>
      </c>
      <c r="O46" s="23"/>
    </row>
    <row r="47" spans="2:15" x14ac:dyDescent="0.25">
      <c r="B47" s="22"/>
      <c r="C47" s="46">
        <v>2015</v>
      </c>
      <c r="D47" s="49">
        <v>126.46704754000002</v>
      </c>
      <c r="E47" s="106">
        <v>6</v>
      </c>
      <c r="F47" s="52">
        <v>221994</v>
      </c>
      <c r="G47" s="49"/>
      <c r="H47" s="106"/>
      <c r="I47" s="52"/>
      <c r="J47" s="8"/>
      <c r="K47" s="49">
        <f t="shared" si="7"/>
        <v>126.46704754000002</v>
      </c>
      <c r="L47" s="51">
        <f t="shared" si="7"/>
        <v>6</v>
      </c>
      <c r="M47" s="52">
        <f t="shared" si="7"/>
        <v>221994</v>
      </c>
      <c r="N47" s="108">
        <f t="shared" si="6"/>
        <v>0.22296514333319919</v>
      </c>
      <c r="O47" s="23"/>
    </row>
    <row r="48" spans="2:15" x14ac:dyDescent="0.25">
      <c r="B48" s="22"/>
      <c r="C48" s="46">
        <v>2016</v>
      </c>
      <c r="D48" s="49">
        <v>149.47101251999999</v>
      </c>
      <c r="E48" s="106">
        <v>5</v>
      </c>
      <c r="F48" s="52">
        <v>660583</v>
      </c>
      <c r="G48" s="49"/>
      <c r="H48" s="106"/>
      <c r="I48" s="52"/>
      <c r="J48" s="8"/>
      <c r="K48" s="49">
        <f t="shared" si="7"/>
        <v>149.47101251999999</v>
      </c>
      <c r="L48" s="51">
        <f t="shared" si="7"/>
        <v>5</v>
      </c>
      <c r="M48" s="52">
        <f t="shared" si="7"/>
        <v>660583</v>
      </c>
      <c r="N48" s="108">
        <f t="shared" si="6"/>
        <v>0.26352181361820226</v>
      </c>
      <c r="O48" s="23"/>
    </row>
    <row r="49" spans="2:15" x14ac:dyDescent="0.25">
      <c r="B49" s="22"/>
      <c r="C49" s="46">
        <v>2017</v>
      </c>
      <c r="D49" s="49">
        <v>150.09519397999998</v>
      </c>
      <c r="E49" s="106">
        <v>9</v>
      </c>
      <c r="F49" s="52">
        <v>408663</v>
      </c>
      <c r="G49" s="49"/>
      <c r="H49" s="106"/>
      <c r="I49" s="52"/>
      <c r="J49" s="8"/>
      <c r="K49" s="49">
        <f t="shared" si="7"/>
        <v>150.09519397999998</v>
      </c>
      <c r="L49" s="51">
        <f t="shared" si="7"/>
        <v>9</v>
      </c>
      <c r="M49" s="52">
        <f t="shared" si="7"/>
        <v>408663</v>
      </c>
      <c r="N49" s="108">
        <f t="shared" si="6"/>
        <v>0.2646222639837475</v>
      </c>
      <c r="O49" s="23"/>
    </row>
    <row r="50" spans="2:15" x14ac:dyDescent="0.25">
      <c r="B50" s="22"/>
      <c r="C50" s="46" t="s">
        <v>86</v>
      </c>
      <c r="D50" s="49">
        <v>17.547082670000002</v>
      </c>
      <c r="E50" s="106">
        <v>1</v>
      </c>
      <c r="F50" s="52">
        <v>45435</v>
      </c>
      <c r="G50" s="49"/>
      <c r="H50" s="106"/>
      <c r="I50" s="52"/>
      <c r="J50" s="8"/>
      <c r="K50" s="49">
        <f t="shared" si="7"/>
        <v>17.547082670000002</v>
      </c>
      <c r="L50" s="51">
        <f t="shared" si="7"/>
        <v>1</v>
      </c>
      <c r="M50" s="52">
        <f t="shared" si="7"/>
        <v>45435</v>
      </c>
      <c r="N50" s="108">
        <f t="shared" si="6"/>
        <v>3.0936025460376184E-2</v>
      </c>
      <c r="O50" s="96"/>
    </row>
    <row r="51" spans="2:15" x14ac:dyDescent="0.25">
      <c r="B51" s="22"/>
      <c r="C51" s="46" t="s">
        <v>29</v>
      </c>
      <c r="D51" s="50">
        <f t="shared" ref="D51:I51" si="8">SUM(D41:D50)</f>
        <v>450.87325291000002</v>
      </c>
      <c r="E51" s="48">
        <f t="shared" si="8"/>
        <v>22</v>
      </c>
      <c r="F51" s="53">
        <f t="shared" si="8"/>
        <v>1346810</v>
      </c>
      <c r="G51" s="50">
        <f t="shared" si="8"/>
        <v>116.33221091</v>
      </c>
      <c r="H51" s="48">
        <f t="shared" si="8"/>
        <v>15</v>
      </c>
      <c r="I51" s="53">
        <f t="shared" si="8"/>
        <v>1070505</v>
      </c>
      <c r="J51" s="8"/>
      <c r="K51" s="50">
        <f>SUM(K41:K50)</f>
        <v>567.20546381999998</v>
      </c>
      <c r="L51" s="48">
        <f>SUM(L41:L50)</f>
        <v>37</v>
      </c>
      <c r="M51" s="53">
        <f>SUM(M41:M50)</f>
        <v>2417315</v>
      </c>
      <c r="N51" s="108">
        <f t="shared" si="6"/>
        <v>1</v>
      </c>
      <c r="O51" s="23"/>
    </row>
    <row r="52" spans="2:15" x14ac:dyDescent="0.25">
      <c r="B52" s="22"/>
      <c r="C52" s="199" t="s">
        <v>61</v>
      </c>
      <c r="D52" s="199"/>
      <c r="E52" s="199"/>
      <c r="F52" s="199"/>
      <c r="G52" s="199"/>
      <c r="H52" s="199"/>
      <c r="I52" s="199"/>
      <c r="J52" s="8"/>
      <c r="K52" s="8"/>
      <c r="L52" s="8"/>
      <c r="M52" s="8"/>
      <c r="N52" s="8"/>
      <c r="O52" s="23"/>
    </row>
    <row r="53" spans="2:15" x14ac:dyDescent="0.25">
      <c r="B53" s="22"/>
      <c r="C53" s="105" t="s">
        <v>82</v>
      </c>
      <c r="D53" s="8"/>
      <c r="E53" s="8"/>
      <c r="F53" s="8"/>
      <c r="G53" s="98"/>
      <c r="H53" s="98"/>
      <c r="I53" s="98"/>
      <c r="J53" s="8"/>
      <c r="K53" s="8"/>
      <c r="L53" s="8"/>
      <c r="M53" s="8"/>
      <c r="N53" s="8"/>
      <c r="O53" s="23"/>
    </row>
    <row r="54" spans="2:15" x14ac:dyDescent="0.25">
      <c r="B54" s="22"/>
      <c r="C54" s="8"/>
      <c r="D54" s="8"/>
      <c r="E54" s="8"/>
      <c r="F54" s="8"/>
      <c r="G54" s="97"/>
      <c r="H54" s="98"/>
      <c r="I54" s="98"/>
      <c r="J54" s="98"/>
      <c r="K54" s="8"/>
      <c r="L54" s="8"/>
      <c r="M54" s="8"/>
      <c r="N54" s="8"/>
      <c r="O54" s="23"/>
    </row>
    <row r="55" spans="2:15" x14ac:dyDescent="0.2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7" spans="2:15" ht="15" customHeight="1" x14ac:dyDescent="0.25"/>
    <row r="58" spans="2:15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</row>
    <row r="59" spans="2:15" ht="15" customHeight="1" x14ac:dyDescent="0.25">
      <c r="B59" s="22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91"/>
    </row>
    <row r="60" spans="2:15" ht="15" customHeight="1" x14ac:dyDescent="0.25">
      <c r="B60" s="22"/>
      <c r="C60" s="206" t="str">
        <f>+CONCATENATE("Entre el 2009 y 2017, se ejecutaron y/o comprometieron  S/", FIXED(L85,1)," millones en proyectos mediante obras por impuestos. Entre las principales empresas que se comprometieron figuran: ",C65," con un compromiso de (",FIXED(M65*100,1),"%), seguido por el ",C66," (",FIXED(M66*100,1),"%)  y el ",C67," (",FIXED(M67*100,1),"%) entre las principales.")</f>
        <v>Entre el 2009 y 2017, se ejecutaron y/o comprometieron  S/149.5 millones en proyectos mediante obras por impuestos. Entre las principales empresas que se comprometieron figuran: Banco de Crédito del Perú-BCP con un compromiso de (4,318.3%), seguido por el Banco de Crédito del Perú-BCP y Mi Banco (9,741.5%)  y el Consorcio Interbank - Backus - Cementos Pacasmayo (0.0%) entre las principales.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92"/>
    </row>
    <row r="61" spans="2:15" x14ac:dyDescent="0.25">
      <c r="B61" s="22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92"/>
    </row>
    <row r="62" spans="2:15" x14ac:dyDescent="0.25">
      <c r="B62" s="129"/>
      <c r="C62" s="222" t="s">
        <v>37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109"/>
    </row>
    <row r="63" spans="2:15" x14ac:dyDescent="0.25">
      <c r="B63" s="129"/>
      <c r="C63" s="9"/>
      <c r="D63" s="9"/>
      <c r="E63" s="9"/>
      <c r="F63" s="203" t="s">
        <v>38</v>
      </c>
      <c r="G63" s="203"/>
      <c r="H63" s="203"/>
      <c r="I63" s="203"/>
      <c r="J63" s="203"/>
      <c r="K63" s="203"/>
      <c r="L63" s="9"/>
      <c r="M63" s="9"/>
      <c r="N63" s="9"/>
      <c r="O63" s="109"/>
    </row>
    <row r="64" spans="2:15" x14ac:dyDescent="0.25">
      <c r="B64" s="129"/>
      <c r="C64" s="157" t="s">
        <v>39</v>
      </c>
      <c r="D64" s="183"/>
      <c r="E64" s="160">
        <v>2009</v>
      </c>
      <c r="F64" s="159">
        <v>2010</v>
      </c>
      <c r="G64" s="159">
        <v>2011</v>
      </c>
      <c r="H64" s="159">
        <v>2012</v>
      </c>
      <c r="I64" s="159">
        <v>2013</v>
      </c>
      <c r="J64" s="159">
        <v>2014</v>
      </c>
      <c r="K64" s="159">
        <v>2015</v>
      </c>
      <c r="L64" s="159">
        <v>2016</v>
      </c>
      <c r="M64" s="159">
        <v>2017</v>
      </c>
      <c r="N64" s="159" t="s">
        <v>86</v>
      </c>
      <c r="O64" s="109"/>
    </row>
    <row r="65" spans="2:15" x14ac:dyDescent="0.25">
      <c r="B65" s="129"/>
      <c r="C65" s="118" t="s">
        <v>41</v>
      </c>
      <c r="D65" s="178"/>
      <c r="E65" s="179" t="s">
        <v>59</v>
      </c>
      <c r="F65" s="126">
        <v>4.585801</v>
      </c>
      <c r="G65" s="126">
        <v>6.2352210000000001</v>
      </c>
      <c r="H65" s="126"/>
      <c r="I65" s="126"/>
      <c r="J65" s="126">
        <v>44.023025310000001</v>
      </c>
      <c r="K65" s="126">
        <v>40.37277014</v>
      </c>
      <c r="L65" s="126">
        <v>66.595185099999995</v>
      </c>
      <c r="M65" s="126">
        <v>43.183273680000006</v>
      </c>
      <c r="N65" s="126"/>
      <c r="O65" s="109"/>
    </row>
    <row r="66" spans="2:15" x14ac:dyDescent="0.25">
      <c r="B66" s="129"/>
      <c r="C66" s="118" t="s">
        <v>112</v>
      </c>
      <c r="D66" s="178"/>
      <c r="E66" s="126" t="s">
        <v>59</v>
      </c>
      <c r="F66" s="126"/>
      <c r="G66" s="126"/>
      <c r="H66" s="126"/>
      <c r="I66" s="126"/>
      <c r="J66" s="126"/>
      <c r="K66" s="126"/>
      <c r="L66" s="126"/>
      <c r="M66" s="126">
        <v>97.414973639999999</v>
      </c>
      <c r="N66" s="126"/>
      <c r="O66" s="109"/>
    </row>
    <row r="67" spans="2:15" x14ac:dyDescent="0.25">
      <c r="B67" s="129"/>
      <c r="C67" s="118" t="s">
        <v>113</v>
      </c>
      <c r="D67" s="178"/>
      <c r="E67" s="126" t="s">
        <v>59</v>
      </c>
      <c r="F67" s="126"/>
      <c r="G67" s="126"/>
      <c r="H67" s="126"/>
      <c r="I67" s="126"/>
      <c r="J67" s="126"/>
      <c r="K67" s="126">
        <v>86.09427740000001</v>
      </c>
      <c r="L67" s="126"/>
      <c r="M67" s="126"/>
      <c r="N67" s="126"/>
      <c r="O67" s="109"/>
    </row>
    <row r="68" spans="2:15" x14ac:dyDescent="0.25">
      <c r="B68" s="129"/>
      <c r="C68" s="118" t="s">
        <v>114</v>
      </c>
      <c r="D68" s="178"/>
      <c r="E68" s="126" t="s">
        <v>59</v>
      </c>
      <c r="F68" s="126"/>
      <c r="G68" s="126"/>
      <c r="H68" s="126"/>
      <c r="I68" s="126"/>
      <c r="J68" s="126"/>
      <c r="K68" s="126"/>
      <c r="L68" s="126">
        <v>61.108638130000003</v>
      </c>
      <c r="M68" s="126"/>
      <c r="N68" s="126"/>
      <c r="O68" s="109"/>
    </row>
    <row r="69" spans="2:15" x14ac:dyDescent="0.25">
      <c r="B69" s="129"/>
      <c r="C69" s="118" t="s">
        <v>89</v>
      </c>
      <c r="D69" s="178"/>
      <c r="E69" s="126" t="s">
        <v>59</v>
      </c>
      <c r="F69" s="126"/>
      <c r="G69" s="126"/>
      <c r="H69" s="126"/>
      <c r="I69" s="126"/>
      <c r="J69" s="126">
        <v>15.075741150000001</v>
      </c>
      <c r="K69" s="126"/>
      <c r="L69" s="126"/>
      <c r="M69" s="126"/>
      <c r="N69" s="126">
        <v>17.547082670000002</v>
      </c>
      <c r="O69" s="109"/>
    </row>
    <row r="70" spans="2:15" x14ac:dyDescent="0.25">
      <c r="B70" s="129"/>
      <c r="C70" s="118" t="s">
        <v>115</v>
      </c>
      <c r="D70" s="178"/>
      <c r="E70" s="126" t="s">
        <v>59</v>
      </c>
      <c r="F70" s="126"/>
      <c r="G70" s="126"/>
      <c r="H70" s="126"/>
      <c r="I70" s="126">
        <v>20.223186439999999</v>
      </c>
      <c r="J70" s="126"/>
      <c r="K70" s="126"/>
      <c r="L70" s="126"/>
      <c r="M70" s="126"/>
      <c r="N70" s="126"/>
      <c r="O70" s="109"/>
    </row>
    <row r="71" spans="2:15" x14ac:dyDescent="0.25">
      <c r="B71" s="129"/>
      <c r="C71" s="118" t="s">
        <v>116</v>
      </c>
      <c r="D71" s="178"/>
      <c r="E71" s="126"/>
      <c r="F71" s="126"/>
      <c r="G71" s="126"/>
      <c r="H71" s="126"/>
      <c r="I71" s="126"/>
      <c r="J71" s="126"/>
      <c r="K71" s="126"/>
      <c r="L71" s="126">
        <v>14.003735010000002</v>
      </c>
      <c r="M71" s="126"/>
      <c r="N71" s="126"/>
      <c r="O71" s="109"/>
    </row>
    <row r="72" spans="2:15" x14ac:dyDescent="0.25">
      <c r="B72" s="129"/>
      <c r="C72" s="118" t="s">
        <v>65</v>
      </c>
      <c r="D72" s="178"/>
      <c r="E72" s="126"/>
      <c r="F72" s="126"/>
      <c r="G72" s="126"/>
      <c r="H72" s="126"/>
      <c r="I72" s="126"/>
      <c r="J72" s="126"/>
      <c r="K72" s="126"/>
      <c r="L72" s="126"/>
      <c r="M72" s="126">
        <v>9.4969466600000008</v>
      </c>
      <c r="N72" s="126"/>
      <c r="O72" s="109"/>
    </row>
    <row r="73" spans="2:15" x14ac:dyDescent="0.25">
      <c r="B73" s="129"/>
      <c r="C73" s="118" t="s">
        <v>99</v>
      </c>
      <c r="D73" s="178"/>
      <c r="E73" s="126" t="s">
        <v>59</v>
      </c>
      <c r="F73" s="126"/>
      <c r="G73" s="126"/>
      <c r="H73" s="126"/>
      <c r="I73" s="126"/>
      <c r="J73" s="126"/>
      <c r="K73" s="126"/>
      <c r="L73" s="126">
        <v>7.7634542799999995</v>
      </c>
      <c r="M73" s="126"/>
      <c r="N73" s="126"/>
      <c r="O73" s="109"/>
    </row>
    <row r="74" spans="2:15" x14ac:dyDescent="0.25">
      <c r="B74" s="129"/>
      <c r="C74" s="118" t="s">
        <v>97</v>
      </c>
      <c r="D74" s="178"/>
      <c r="E74" s="126"/>
      <c r="F74" s="126"/>
      <c r="G74" s="126"/>
      <c r="H74" s="126"/>
      <c r="I74" s="126"/>
      <c r="J74" s="126">
        <v>7.5013254400000005</v>
      </c>
      <c r="K74" s="126"/>
      <c r="L74" s="126"/>
      <c r="M74" s="126"/>
      <c r="N74" s="126"/>
      <c r="O74" s="109"/>
    </row>
    <row r="75" spans="2:15" x14ac:dyDescent="0.25">
      <c r="B75" s="129"/>
      <c r="C75" s="118" t="s">
        <v>117</v>
      </c>
      <c r="D75" s="178"/>
      <c r="E75" s="126" t="s">
        <v>59</v>
      </c>
      <c r="F75" s="126"/>
      <c r="G75" s="126"/>
      <c r="H75" s="126">
        <v>7.3549817199999996</v>
      </c>
      <c r="I75" s="126"/>
      <c r="J75" s="126"/>
      <c r="K75" s="126"/>
      <c r="L75" s="126"/>
      <c r="M75" s="126"/>
      <c r="N75" s="126"/>
      <c r="O75" s="109"/>
    </row>
    <row r="76" spans="2:15" x14ac:dyDescent="0.25">
      <c r="B76" s="129"/>
      <c r="C76" s="118" t="s">
        <v>118</v>
      </c>
      <c r="D76" s="178"/>
      <c r="E76" s="126" t="s">
        <v>59</v>
      </c>
      <c r="F76" s="126"/>
      <c r="G76" s="126"/>
      <c r="H76" s="126">
        <v>3.3638035400000001</v>
      </c>
      <c r="I76" s="126"/>
      <c r="J76" s="126">
        <v>3.7575766800000001</v>
      </c>
      <c r="K76" s="126"/>
      <c r="L76" s="126"/>
      <c r="M76" s="126"/>
      <c r="N76" s="126"/>
      <c r="O76" s="109"/>
    </row>
    <row r="77" spans="2:15" x14ac:dyDescent="0.25">
      <c r="B77" s="129"/>
      <c r="C77" s="118" t="s">
        <v>119</v>
      </c>
      <c r="D77" s="178"/>
      <c r="E77" s="126"/>
      <c r="F77" s="126"/>
      <c r="G77" s="126"/>
      <c r="H77" s="126"/>
      <c r="I77" s="126"/>
      <c r="J77" s="126">
        <v>5.7332059199999996</v>
      </c>
      <c r="K77" s="126"/>
      <c r="L77" s="126"/>
      <c r="M77" s="126"/>
      <c r="N77" s="126"/>
      <c r="O77" s="109"/>
    </row>
    <row r="78" spans="2:15" x14ac:dyDescent="0.25">
      <c r="B78" s="129"/>
      <c r="C78" s="118" t="s">
        <v>120</v>
      </c>
      <c r="D78" s="178"/>
      <c r="E78" s="126"/>
      <c r="F78" s="126"/>
      <c r="G78" s="126"/>
      <c r="H78" s="126"/>
      <c r="I78" s="126"/>
      <c r="J78" s="126">
        <v>3.3373736899999997</v>
      </c>
      <c r="K78" s="126"/>
      <c r="L78" s="126"/>
      <c r="M78" s="126"/>
      <c r="N78" s="126"/>
      <c r="O78" s="109"/>
    </row>
    <row r="79" spans="2:15" x14ac:dyDescent="0.25">
      <c r="B79" s="129"/>
      <c r="C79" s="118" t="s">
        <v>121</v>
      </c>
      <c r="D79" s="178"/>
      <c r="E79" s="126"/>
      <c r="F79" s="126"/>
      <c r="G79" s="126"/>
      <c r="H79" s="126">
        <v>2.4338852200000001</v>
      </c>
      <c r="I79" s="126"/>
      <c r="J79" s="126"/>
      <c r="K79" s="126"/>
      <c r="L79" s="126"/>
      <c r="M79" s="126"/>
      <c r="N79" s="126"/>
      <c r="O79" s="109"/>
    </row>
    <row r="80" spans="2:15" x14ac:dyDescent="0.25">
      <c r="B80" s="129"/>
      <c r="C80" s="180"/>
      <c r="D80" s="181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09"/>
    </row>
    <row r="81" spans="2:15" x14ac:dyDescent="0.25">
      <c r="B81" s="129"/>
      <c r="C81" s="180"/>
      <c r="D81" s="181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09"/>
    </row>
    <row r="82" spans="2:15" x14ac:dyDescent="0.25">
      <c r="B82" s="129"/>
      <c r="C82" s="180"/>
      <c r="D82" s="181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09"/>
    </row>
    <row r="83" spans="2:15" x14ac:dyDescent="0.25">
      <c r="B83" s="129"/>
      <c r="C83" s="180"/>
      <c r="D83" s="181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09"/>
    </row>
    <row r="84" spans="2:15" x14ac:dyDescent="0.25">
      <c r="B84" s="129"/>
      <c r="C84" s="180"/>
      <c r="D84" s="181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09"/>
    </row>
    <row r="85" spans="2:15" x14ac:dyDescent="0.25">
      <c r="B85" s="129"/>
      <c r="C85" s="234" t="s">
        <v>19</v>
      </c>
      <c r="D85" s="234"/>
      <c r="E85" s="120">
        <f>SUM(E65:E84)</f>
        <v>0</v>
      </c>
      <c r="F85" s="120">
        <f>SUM(F65:F84)</f>
        <v>4.585801</v>
      </c>
      <c r="G85" s="120">
        <f>SUM(G65:G84)</f>
        <v>6.2352210000000001</v>
      </c>
      <c r="H85" s="120">
        <f t="shared" ref="H85:N85" si="9">SUM(H65:H84)</f>
        <v>13.152670480000001</v>
      </c>
      <c r="I85" s="120">
        <f t="shared" si="9"/>
        <v>20.223186439999999</v>
      </c>
      <c r="J85" s="120">
        <f t="shared" si="9"/>
        <v>79.428248190000005</v>
      </c>
      <c r="K85" s="120">
        <f t="shared" si="9"/>
        <v>126.46704754000001</v>
      </c>
      <c r="L85" s="120">
        <f t="shared" si="9"/>
        <v>149.47101251999999</v>
      </c>
      <c r="M85" s="120">
        <f t="shared" si="9"/>
        <v>150.09519398</v>
      </c>
      <c r="N85" s="120">
        <f t="shared" si="9"/>
        <v>17.547082670000002</v>
      </c>
      <c r="O85" s="109"/>
    </row>
    <row r="86" spans="2:15" x14ac:dyDescent="0.25">
      <c r="B86" s="129"/>
      <c r="C86" s="199" t="s">
        <v>87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09"/>
    </row>
    <row r="87" spans="2:15" x14ac:dyDescent="0.25">
      <c r="B87" s="129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09"/>
    </row>
    <row r="88" spans="2:15" x14ac:dyDescent="0.25">
      <c r="B88" s="129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09"/>
    </row>
    <row r="89" spans="2:15" x14ac:dyDescent="0.25">
      <c r="B89" s="129"/>
      <c r="C89" s="204" t="s">
        <v>39</v>
      </c>
      <c r="D89" s="205"/>
      <c r="E89" s="159" t="s">
        <v>19</v>
      </c>
      <c r="F89" s="159" t="s">
        <v>40</v>
      </c>
      <c r="G89" s="159" t="s">
        <v>42</v>
      </c>
      <c r="H89" s="174"/>
      <c r="I89" s="174"/>
      <c r="J89" s="174"/>
      <c r="K89" s="174"/>
      <c r="L89" s="174"/>
      <c r="M89" s="174"/>
      <c r="N89" s="174"/>
      <c r="O89" s="109"/>
    </row>
    <row r="90" spans="2:15" x14ac:dyDescent="0.25">
      <c r="B90" s="129"/>
      <c r="C90" s="118" t="s">
        <v>41</v>
      </c>
      <c r="D90" s="119"/>
      <c r="E90" s="126">
        <f t="shared" ref="E90:E109" si="10">+SUM(E65:N65)</f>
        <v>204.99527623</v>
      </c>
      <c r="F90" s="127">
        <f>+E90/$E$110</f>
        <v>0.36141273190389128</v>
      </c>
      <c r="G90" s="126">
        <v>75324</v>
      </c>
      <c r="H90" s="174"/>
      <c r="I90" s="174"/>
      <c r="J90" s="174"/>
      <c r="K90" s="174"/>
      <c r="L90" s="174"/>
      <c r="M90" s="174"/>
      <c r="N90" s="174"/>
      <c r="O90" s="109"/>
    </row>
    <row r="91" spans="2:15" x14ac:dyDescent="0.25">
      <c r="B91" s="129"/>
      <c r="C91" s="118" t="s">
        <v>112</v>
      </c>
      <c r="D91" s="119"/>
      <c r="E91" s="126">
        <f t="shared" si="10"/>
        <v>97.414973639999999</v>
      </c>
      <c r="F91" s="127">
        <f t="shared" ref="F91:F110" si="11">+E91/$E$110</f>
        <v>0.17174547823275935</v>
      </c>
      <c r="G91" s="126">
        <v>348100</v>
      </c>
      <c r="H91" s="174"/>
      <c r="I91" s="174"/>
      <c r="J91" s="174"/>
      <c r="K91" s="174"/>
      <c r="L91" s="174"/>
      <c r="M91" s="174"/>
      <c r="N91" s="174"/>
      <c r="O91" s="109"/>
    </row>
    <row r="92" spans="2:15" x14ac:dyDescent="0.25">
      <c r="B92" s="129"/>
      <c r="C92" s="118" t="s">
        <v>113</v>
      </c>
      <c r="D92" s="119"/>
      <c r="E92" s="126">
        <f t="shared" si="10"/>
        <v>86.09427740000001</v>
      </c>
      <c r="F92" s="127">
        <f t="shared" si="11"/>
        <v>0.15178675610805048</v>
      </c>
      <c r="G92" s="126">
        <v>195150</v>
      </c>
      <c r="H92" s="174"/>
      <c r="I92" s="174"/>
      <c r="J92" s="174"/>
      <c r="K92" s="174"/>
      <c r="L92" s="174"/>
      <c r="M92" s="174"/>
      <c r="N92" s="174"/>
      <c r="O92" s="109"/>
    </row>
    <row r="93" spans="2:15" x14ac:dyDescent="0.25">
      <c r="B93" s="129"/>
      <c r="C93" s="118" t="s">
        <v>114</v>
      </c>
      <c r="D93" s="119"/>
      <c r="E93" s="126">
        <f t="shared" si="10"/>
        <v>61.108638130000003</v>
      </c>
      <c r="F93" s="127">
        <f t="shared" si="11"/>
        <v>0.10773633546906829</v>
      </c>
      <c r="G93" s="126">
        <v>426898</v>
      </c>
      <c r="H93" s="174"/>
      <c r="I93" s="174"/>
      <c r="J93" s="174"/>
      <c r="K93" s="174"/>
      <c r="L93" s="174"/>
      <c r="M93" s="174"/>
      <c r="N93" s="174"/>
      <c r="O93" s="109"/>
    </row>
    <row r="94" spans="2:15" x14ac:dyDescent="0.25">
      <c r="B94" s="129"/>
      <c r="C94" s="118" t="s">
        <v>89</v>
      </c>
      <c r="D94" s="119"/>
      <c r="E94" s="126">
        <f t="shared" si="10"/>
        <v>32.622823820000001</v>
      </c>
      <c r="F94" s="127">
        <f t="shared" si="11"/>
        <v>5.7515002765122683E-2</v>
      </c>
      <c r="G94" s="126">
        <v>216731</v>
      </c>
      <c r="H94" s="174"/>
      <c r="I94" s="174"/>
      <c r="J94" s="174"/>
      <c r="K94" s="174"/>
      <c r="L94" s="174"/>
      <c r="M94" s="174"/>
      <c r="N94" s="174"/>
      <c r="O94" s="109"/>
    </row>
    <row r="95" spans="2:15" x14ac:dyDescent="0.25">
      <c r="B95" s="129"/>
      <c r="C95" s="118" t="s">
        <v>115</v>
      </c>
      <c r="D95" s="119"/>
      <c r="E95" s="126">
        <f t="shared" si="10"/>
        <v>20.223186439999999</v>
      </c>
      <c r="F95" s="127">
        <f t="shared" si="11"/>
        <v>3.5654075515777699E-2</v>
      </c>
      <c r="G95" s="126">
        <v>387017</v>
      </c>
      <c r="H95" s="174"/>
      <c r="I95" s="174"/>
      <c r="J95" s="174"/>
      <c r="K95" s="174"/>
      <c r="L95" s="174"/>
      <c r="M95" s="174"/>
      <c r="N95" s="174"/>
      <c r="O95" s="109"/>
    </row>
    <row r="96" spans="2:15" x14ac:dyDescent="0.25">
      <c r="B96" s="129"/>
      <c r="C96" s="118" t="s">
        <v>116</v>
      </c>
      <c r="D96" s="119"/>
      <c r="E96" s="126">
        <f t="shared" si="10"/>
        <v>14.003735010000002</v>
      </c>
      <c r="F96" s="127">
        <f t="shared" si="11"/>
        <v>2.4688998790117472E-2</v>
      </c>
      <c r="G96" s="126">
        <v>10738</v>
      </c>
      <c r="H96" s="174"/>
      <c r="I96" s="174"/>
      <c r="J96" s="174"/>
      <c r="K96" s="174"/>
      <c r="L96" s="174"/>
      <c r="M96" s="174"/>
      <c r="N96" s="174"/>
      <c r="O96" s="109"/>
    </row>
    <row r="97" spans="2:15" x14ac:dyDescent="0.25">
      <c r="B97" s="129"/>
      <c r="C97" s="118" t="s">
        <v>65</v>
      </c>
      <c r="D97" s="119"/>
      <c r="E97" s="126">
        <f t="shared" si="10"/>
        <v>9.4969466600000008</v>
      </c>
      <c r="F97" s="127">
        <f t="shared" si="11"/>
        <v>1.6743397702906844E-2</v>
      </c>
      <c r="G97" s="126">
        <v>38713</v>
      </c>
      <c r="H97" s="174"/>
      <c r="I97" s="174"/>
      <c r="J97" s="174"/>
      <c r="K97" s="174"/>
      <c r="L97" s="174"/>
      <c r="M97" s="174"/>
      <c r="N97" s="174"/>
      <c r="O97" s="109"/>
    </row>
    <row r="98" spans="2:15" x14ac:dyDescent="0.25">
      <c r="B98" s="129"/>
      <c r="C98" s="118" t="s">
        <v>99</v>
      </c>
      <c r="D98" s="119"/>
      <c r="E98" s="126">
        <f t="shared" si="10"/>
        <v>7.7634542799999995</v>
      </c>
      <c r="F98" s="127">
        <f t="shared" si="11"/>
        <v>1.3687199392817722E-2</v>
      </c>
      <c r="G98" s="126">
        <v>219947</v>
      </c>
      <c r="H98" s="174"/>
      <c r="I98" s="174"/>
      <c r="J98" s="174"/>
      <c r="K98" s="174"/>
      <c r="L98" s="174"/>
      <c r="M98" s="174"/>
      <c r="N98" s="174"/>
      <c r="O98" s="109"/>
    </row>
    <row r="99" spans="2:15" x14ac:dyDescent="0.25">
      <c r="B99" s="129"/>
      <c r="C99" s="118" t="s">
        <v>97</v>
      </c>
      <c r="D99" s="119"/>
      <c r="E99" s="126">
        <f t="shared" si="10"/>
        <v>7.5013254400000005</v>
      </c>
      <c r="F99" s="127">
        <f t="shared" si="11"/>
        <v>1.3225058499049491E-2</v>
      </c>
      <c r="G99" s="126">
        <v>14459</v>
      </c>
      <c r="H99" s="174"/>
      <c r="I99" s="174"/>
      <c r="J99" s="174"/>
      <c r="K99" s="174"/>
      <c r="L99" s="174"/>
      <c r="M99" s="174"/>
      <c r="N99" s="174"/>
      <c r="O99" s="109"/>
    </row>
    <row r="100" spans="2:15" x14ac:dyDescent="0.25">
      <c r="B100" s="129"/>
      <c r="C100" s="118" t="s">
        <v>117</v>
      </c>
      <c r="D100" s="119"/>
      <c r="E100" s="126">
        <f t="shared" si="10"/>
        <v>7.3549817199999996</v>
      </c>
      <c r="F100" s="127">
        <f t="shared" si="11"/>
        <v>1.2967050194590627E-2</v>
      </c>
      <c r="G100" s="126">
        <v>32136</v>
      </c>
      <c r="H100" s="174"/>
      <c r="I100" s="174"/>
      <c r="J100" s="174"/>
      <c r="K100" s="174"/>
      <c r="L100" s="174"/>
      <c r="M100" s="174"/>
      <c r="N100" s="174"/>
      <c r="O100" s="109"/>
    </row>
    <row r="101" spans="2:15" x14ac:dyDescent="0.25">
      <c r="B101" s="129"/>
      <c r="C101" s="118" t="s">
        <v>118</v>
      </c>
      <c r="D101" s="119"/>
      <c r="E101" s="126">
        <f t="shared" si="10"/>
        <v>7.1213802200000007</v>
      </c>
      <c r="F101" s="127">
        <f t="shared" si="11"/>
        <v>1.2555203844545363E-2</v>
      </c>
      <c r="G101" s="126">
        <v>7805</v>
      </c>
      <c r="H101" s="174"/>
      <c r="I101" s="174"/>
      <c r="J101" s="174"/>
      <c r="K101" s="174"/>
      <c r="L101" s="174"/>
      <c r="M101" s="174"/>
      <c r="N101" s="174"/>
      <c r="O101" s="109"/>
    </row>
    <row r="102" spans="2:15" x14ac:dyDescent="0.25">
      <c r="B102" s="129"/>
      <c r="C102" s="118" t="s">
        <v>119</v>
      </c>
      <c r="D102" s="119"/>
      <c r="E102" s="126">
        <f t="shared" si="10"/>
        <v>5.7332059199999996</v>
      </c>
      <c r="F102" s="127">
        <f t="shared" si="11"/>
        <v>1.0107811517519875E-2</v>
      </c>
      <c r="G102" s="126">
        <v>5928</v>
      </c>
      <c r="H102" s="174"/>
      <c r="I102" s="174"/>
      <c r="J102" s="174"/>
      <c r="K102" s="174"/>
      <c r="L102" s="174"/>
      <c r="M102" s="174"/>
      <c r="N102" s="174"/>
      <c r="O102" s="109"/>
    </row>
    <row r="103" spans="2:15" x14ac:dyDescent="0.25">
      <c r="B103" s="129"/>
      <c r="C103" s="118" t="s">
        <v>120</v>
      </c>
      <c r="D103" s="119"/>
      <c r="E103" s="126">
        <f t="shared" si="10"/>
        <v>3.3373736899999997</v>
      </c>
      <c r="F103" s="127">
        <f t="shared" si="11"/>
        <v>5.8838884723069222E-3</v>
      </c>
      <c r="G103" s="126">
        <v>434119</v>
      </c>
      <c r="H103" s="174"/>
      <c r="I103" s="174"/>
      <c r="J103" s="174"/>
      <c r="K103" s="174"/>
      <c r="L103" s="174"/>
      <c r="M103" s="174"/>
      <c r="N103" s="174"/>
      <c r="O103" s="109"/>
    </row>
    <row r="104" spans="2:15" x14ac:dyDescent="0.25">
      <c r="B104" s="129"/>
      <c r="C104" s="118" t="s">
        <v>121</v>
      </c>
      <c r="D104" s="119"/>
      <c r="E104" s="126">
        <f t="shared" si="10"/>
        <v>2.4338852200000001</v>
      </c>
      <c r="F104" s="127">
        <f t="shared" si="11"/>
        <v>4.2910115914757511E-3</v>
      </c>
      <c r="G104" s="126">
        <v>4250</v>
      </c>
      <c r="H104" s="174"/>
      <c r="I104" s="174"/>
      <c r="J104" s="174"/>
      <c r="K104" s="174"/>
      <c r="L104" s="174"/>
      <c r="M104" s="174"/>
      <c r="N104" s="174"/>
      <c r="O104" s="109"/>
    </row>
    <row r="105" spans="2:15" x14ac:dyDescent="0.25">
      <c r="B105" s="129"/>
      <c r="C105" s="122"/>
      <c r="D105" s="123"/>
      <c r="E105" s="124">
        <f t="shared" si="10"/>
        <v>0</v>
      </c>
      <c r="F105" s="125">
        <f t="shared" si="11"/>
        <v>0</v>
      </c>
      <c r="G105" s="124"/>
      <c r="H105" s="174"/>
      <c r="I105" s="174"/>
      <c r="J105" s="174"/>
      <c r="K105" s="174"/>
      <c r="L105" s="174"/>
      <c r="M105" s="174"/>
      <c r="N105" s="174"/>
      <c r="O105" s="109"/>
    </row>
    <row r="106" spans="2:15" x14ac:dyDescent="0.25">
      <c r="B106" s="129"/>
      <c r="C106" s="122"/>
      <c r="D106" s="123"/>
      <c r="E106" s="124">
        <f t="shared" si="10"/>
        <v>0</v>
      </c>
      <c r="F106" s="125">
        <f t="shared" si="11"/>
        <v>0</v>
      </c>
      <c r="G106" s="124"/>
      <c r="H106" s="174"/>
      <c r="I106" s="174"/>
      <c r="J106" s="174"/>
      <c r="K106" s="174"/>
      <c r="L106" s="174"/>
      <c r="M106" s="174"/>
      <c r="N106" s="174"/>
      <c r="O106" s="109"/>
    </row>
    <row r="107" spans="2:15" x14ac:dyDescent="0.25">
      <c r="B107" s="129"/>
      <c r="C107" s="122"/>
      <c r="D107" s="123"/>
      <c r="E107" s="124">
        <f t="shared" si="10"/>
        <v>0</v>
      </c>
      <c r="F107" s="125">
        <f t="shared" si="11"/>
        <v>0</v>
      </c>
      <c r="G107" s="124"/>
      <c r="H107" s="174"/>
      <c r="I107" s="174"/>
      <c r="J107" s="174"/>
      <c r="K107" s="174"/>
      <c r="L107" s="174"/>
      <c r="M107" s="174"/>
      <c r="N107" s="174"/>
      <c r="O107" s="109"/>
    </row>
    <row r="108" spans="2:15" x14ac:dyDescent="0.25">
      <c r="B108" s="129"/>
      <c r="C108" s="122"/>
      <c r="D108" s="123"/>
      <c r="E108" s="124">
        <f t="shared" si="10"/>
        <v>0</v>
      </c>
      <c r="F108" s="125">
        <f t="shared" si="11"/>
        <v>0</v>
      </c>
      <c r="G108" s="124"/>
      <c r="H108" s="174"/>
      <c r="I108" s="174"/>
      <c r="J108" s="174"/>
      <c r="K108" s="174"/>
      <c r="L108" s="174"/>
      <c r="M108" s="174"/>
      <c r="N108" s="174"/>
      <c r="O108" s="109"/>
    </row>
    <row r="109" spans="2:15" x14ac:dyDescent="0.25">
      <c r="B109" s="129"/>
      <c r="C109" s="122"/>
      <c r="D109" s="123"/>
      <c r="E109" s="124">
        <f t="shared" si="10"/>
        <v>0</v>
      </c>
      <c r="F109" s="125">
        <f t="shared" si="11"/>
        <v>0</v>
      </c>
      <c r="G109" s="124"/>
      <c r="H109" s="174"/>
      <c r="I109" s="174"/>
      <c r="J109" s="174"/>
      <c r="K109" s="174"/>
      <c r="L109" s="174"/>
      <c r="M109" s="174"/>
      <c r="N109" s="174"/>
      <c r="O109" s="109"/>
    </row>
    <row r="110" spans="2:15" x14ac:dyDescent="0.25">
      <c r="B110" s="129"/>
      <c r="C110" s="234" t="s">
        <v>19</v>
      </c>
      <c r="D110" s="234"/>
      <c r="E110" s="120">
        <f t="shared" ref="E110" si="12">SUM(E90:E109)</f>
        <v>567.20546382000009</v>
      </c>
      <c r="F110" s="121">
        <f t="shared" si="11"/>
        <v>1</v>
      </c>
      <c r="G110" s="120">
        <f>SUM(G90:G109)</f>
        <v>2417315</v>
      </c>
      <c r="H110" s="174"/>
      <c r="I110" s="174"/>
      <c r="J110" s="174"/>
      <c r="K110" s="174"/>
      <c r="L110" s="174"/>
      <c r="M110" s="174"/>
      <c r="N110" s="174"/>
      <c r="O110" s="109"/>
    </row>
    <row r="111" spans="2:15" x14ac:dyDescent="0.25">
      <c r="B111" s="129"/>
      <c r="C111" s="161" t="s">
        <v>88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09"/>
    </row>
    <row r="112" spans="2:15" x14ac:dyDescent="0.25">
      <c r="B112" s="12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9"/>
    </row>
    <row r="113" spans="2:15" x14ac:dyDescent="0.25">
      <c r="B113" s="130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3"/>
    </row>
  </sheetData>
  <sortState ref="C63:N65">
    <sortCondition descending="1" ref="L63:L65"/>
  </sortState>
  <mergeCells count="30">
    <mergeCell ref="C86:N86"/>
    <mergeCell ref="C89:D89"/>
    <mergeCell ref="C110:D110"/>
    <mergeCell ref="C52:I52"/>
    <mergeCell ref="C59:N59"/>
    <mergeCell ref="C60:N61"/>
    <mergeCell ref="C62:N62"/>
    <mergeCell ref="F63:K63"/>
    <mergeCell ref="C85:D85"/>
    <mergeCell ref="C34:N34"/>
    <mergeCell ref="C35:N35"/>
    <mergeCell ref="C37:I37"/>
    <mergeCell ref="C38:I38"/>
    <mergeCell ref="C39:C40"/>
    <mergeCell ref="D39:F39"/>
    <mergeCell ref="G39:I39"/>
    <mergeCell ref="K39:M39"/>
    <mergeCell ref="M13:M14"/>
    <mergeCell ref="C26:D26"/>
    <mergeCell ref="C27:M27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3"/>
  <sheetViews>
    <sheetView topLeftCell="A46" workbookViewId="0">
      <selection activeCell="I3" sqref="I3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32" t="s">
        <v>79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15" ht="15" customHeight="1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2:15" x14ac:dyDescent="0.25">
      <c r="B3" s="10" t="str">
        <f>+C7</f>
        <v>1. Inversión ejecutada Mediante Obras por Impuestos por sectores, 2009-2018*</v>
      </c>
      <c r="C3" s="5"/>
      <c r="D3" s="5"/>
      <c r="E3" s="5"/>
      <c r="F3" s="5"/>
      <c r="G3" s="5"/>
      <c r="H3" s="10"/>
      <c r="I3" s="11">
        <f>+C58</f>
        <v>0</v>
      </c>
      <c r="J3" s="11"/>
      <c r="K3" s="11"/>
      <c r="L3" s="11"/>
      <c r="M3" s="10"/>
      <c r="N3" s="12"/>
      <c r="O3" s="12"/>
    </row>
    <row r="4" spans="2:15" x14ac:dyDescent="0.25">
      <c r="B4" s="10" t="str">
        <f>+C34</f>
        <v>2. Inversión ejecutada en Obras por Impuestos por años según estado del proyecto, 2009-2018*</v>
      </c>
      <c r="C4" s="5"/>
      <c r="D4" s="5"/>
      <c r="E4" s="5"/>
      <c r="F4" s="5"/>
      <c r="G4" s="5"/>
      <c r="H4" s="10"/>
      <c r="I4" s="11"/>
      <c r="J4" s="11"/>
      <c r="K4" s="11"/>
      <c r="L4" s="11"/>
      <c r="M4" s="10"/>
      <c r="N4" s="12"/>
      <c r="O4" s="12"/>
    </row>
    <row r="5" spans="2:1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x14ac:dyDescent="0.25">
      <c r="B7" s="22"/>
      <c r="C7" s="211" t="s">
        <v>58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3"/>
    </row>
    <row r="8" spans="2:15" ht="15" customHeight="1" x14ac:dyDescent="0.25">
      <c r="B8" s="22"/>
      <c r="C8" s="206" t="e">
        <f>+CONCATENATE("Entre los años 2009-2018 en la región  se han adjudicado ",+L26," proyectos, atendiendo a ",+FIXED(M26,1)," beneficiarios directos mediante obras por impuestos. El monto total invertido fue de S/ ",+FIXED(K26)," millones de los cuales el ",+FIXED(E29*100,1),"% ha sido mediante el Gobierno Nacional, el ",+FIXED(G29*100,1),"% por el Gobierno Regional. y el ",FIXED(I29*100,1),"% por los Gobiernos Regionales en conjunto")</f>
        <v>#DIV/0!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3"/>
    </row>
    <row r="9" spans="2:15" ht="15" customHeight="1" x14ac:dyDescent="0.25">
      <c r="B9" s="22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3"/>
    </row>
    <row r="10" spans="2:15" x14ac:dyDescent="0.25"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3"/>
    </row>
    <row r="11" spans="2:15" x14ac:dyDescent="0.25">
      <c r="B11" s="22"/>
      <c r="C11" s="212" t="s">
        <v>57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3"/>
      <c r="O11" s="23"/>
    </row>
    <row r="12" spans="2:15" ht="15" customHeight="1" x14ac:dyDescent="0.25">
      <c r="B12" s="22"/>
      <c r="C12" s="40"/>
      <c r="D12" s="213" t="s">
        <v>5</v>
      </c>
      <c r="E12" s="213"/>
      <c r="F12" s="213"/>
      <c r="G12" s="213"/>
      <c r="H12" s="213"/>
      <c r="I12" s="213"/>
      <c r="J12" s="213"/>
      <c r="K12" s="213"/>
      <c r="L12" s="213"/>
      <c r="M12" s="40"/>
      <c r="N12" s="13"/>
      <c r="O12" s="23"/>
    </row>
    <row r="13" spans="2:15" ht="15" customHeight="1" x14ac:dyDescent="0.25">
      <c r="B13" s="22"/>
      <c r="C13" s="214" t="s">
        <v>6</v>
      </c>
      <c r="D13" s="214"/>
      <c r="E13" s="214" t="s">
        <v>7</v>
      </c>
      <c r="F13" s="214"/>
      <c r="G13" s="214" t="s">
        <v>8</v>
      </c>
      <c r="H13" s="214"/>
      <c r="I13" s="214" t="s">
        <v>9</v>
      </c>
      <c r="J13" s="214"/>
      <c r="K13" s="214" t="s">
        <v>10</v>
      </c>
      <c r="L13" s="214"/>
      <c r="M13" s="215" t="s">
        <v>11</v>
      </c>
      <c r="N13" s="13"/>
      <c r="O13" s="23"/>
    </row>
    <row r="14" spans="2:15" x14ac:dyDescent="0.25">
      <c r="B14" s="22"/>
      <c r="C14" s="214"/>
      <c r="D14" s="214"/>
      <c r="E14" s="39" t="s">
        <v>12</v>
      </c>
      <c r="F14" s="39" t="s">
        <v>13</v>
      </c>
      <c r="G14" s="39" t="s">
        <v>12</v>
      </c>
      <c r="H14" s="39" t="s">
        <v>13</v>
      </c>
      <c r="I14" s="39" t="s">
        <v>12</v>
      </c>
      <c r="J14" s="39" t="s">
        <v>13</v>
      </c>
      <c r="K14" s="39" t="s">
        <v>12</v>
      </c>
      <c r="L14" s="39" t="s">
        <v>13</v>
      </c>
      <c r="M14" s="215"/>
      <c r="N14" s="13"/>
      <c r="O14" s="23"/>
    </row>
    <row r="15" spans="2:15" x14ac:dyDescent="0.25">
      <c r="B15" s="22"/>
      <c r="C15" s="162"/>
      <c r="D15" s="163"/>
      <c r="E15" s="164"/>
      <c r="F15" s="165"/>
      <c r="G15" s="164"/>
      <c r="H15" s="165"/>
      <c r="I15" s="164"/>
      <c r="J15" s="165"/>
      <c r="K15" s="33">
        <f t="shared" ref="K15:L24" si="0">+E15+G15+I15</f>
        <v>0</v>
      </c>
      <c r="L15" s="34">
        <f t="shared" si="0"/>
        <v>0</v>
      </c>
      <c r="M15" s="166"/>
      <c r="N15" s="43" t="e">
        <f t="shared" ref="N15:N26" si="1">+K15/$K$26</f>
        <v>#DIV/0!</v>
      </c>
      <c r="O15" s="23"/>
    </row>
    <row r="16" spans="2:15" x14ac:dyDescent="0.25">
      <c r="B16" s="22"/>
      <c r="C16" s="162"/>
      <c r="D16" s="163"/>
      <c r="E16" s="164"/>
      <c r="F16" s="165"/>
      <c r="G16" s="164"/>
      <c r="H16" s="165"/>
      <c r="I16" s="164"/>
      <c r="J16" s="165"/>
      <c r="K16" s="33">
        <f t="shared" si="0"/>
        <v>0</v>
      </c>
      <c r="L16" s="34">
        <f t="shared" si="0"/>
        <v>0</v>
      </c>
      <c r="M16" s="166"/>
      <c r="N16" s="43" t="e">
        <f t="shared" si="1"/>
        <v>#DIV/0!</v>
      </c>
      <c r="O16" s="23"/>
    </row>
    <row r="17" spans="2:15" x14ac:dyDescent="0.25">
      <c r="B17" s="22"/>
      <c r="C17" s="162"/>
      <c r="D17" s="163"/>
      <c r="E17" s="164"/>
      <c r="F17" s="165"/>
      <c r="G17" s="164"/>
      <c r="H17" s="165"/>
      <c r="I17" s="164"/>
      <c r="J17" s="165"/>
      <c r="K17" s="33">
        <f t="shared" si="0"/>
        <v>0</v>
      </c>
      <c r="L17" s="34">
        <f t="shared" si="0"/>
        <v>0</v>
      </c>
      <c r="M17" s="166"/>
      <c r="N17" s="43" t="e">
        <f t="shared" si="1"/>
        <v>#DIV/0!</v>
      </c>
      <c r="O17" s="23"/>
    </row>
    <row r="18" spans="2:15" x14ac:dyDescent="0.25">
      <c r="B18" s="22"/>
      <c r="C18" s="162"/>
      <c r="D18" s="163"/>
      <c r="E18" s="164"/>
      <c r="F18" s="165"/>
      <c r="G18" s="164"/>
      <c r="H18" s="165"/>
      <c r="I18" s="164"/>
      <c r="J18" s="165"/>
      <c r="K18" s="33">
        <f t="shared" si="0"/>
        <v>0</v>
      </c>
      <c r="L18" s="34">
        <f t="shared" si="0"/>
        <v>0</v>
      </c>
      <c r="M18" s="166"/>
      <c r="N18" s="43" t="e">
        <f t="shared" si="1"/>
        <v>#DIV/0!</v>
      </c>
      <c r="O18" s="23"/>
    </row>
    <row r="19" spans="2:15" x14ac:dyDescent="0.25">
      <c r="B19" s="22"/>
      <c r="C19" s="162"/>
      <c r="D19" s="163"/>
      <c r="E19" s="164"/>
      <c r="F19" s="165"/>
      <c r="G19" s="164"/>
      <c r="H19" s="165"/>
      <c r="I19" s="164"/>
      <c r="J19" s="165"/>
      <c r="K19" s="33">
        <f t="shared" si="0"/>
        <v>0</v>
      </c>
      <c r="L19" s="34">
        <f t="shared" si="0"/>
        <v>0</v>
      </c>
      <c r="M19" s="166"/>
      <c r="N19" s="43" t="e">
        <f t="shared" si="1"/>
        <v>#DIV/0!</v>
      </c>
      <c r="O19" s="23"/>
    </row>
    <row r="20" spans="2:15" x14ac:dyDescent="0.25">
      <c r="B20" s="22"/>
      <c r="C20" s="162"/>
      <c r="D20" s="163"/>
      <c r="E20" s="164"/>
      <c r="F20" s="165"/>
      <c r="G20" s="164"/>
      <c r="H20" s="165"/>
      <c r="I20" s="164"/>
      <c r="J20" s="165"/>
      <c r="K20" s="33">
        <f t="shared" si="0"/>
        <v>0</v>
      </c>
      <c r="L20" s="34">
        <f t="shared" si="0"/>
        <v>0</v>
      </c>
      <c r="M20" s="166"/>
      <c r="N20" s="43" t="e">
        <f t="shared" si="1"/>
        <v>#DIV/0!</v>
      </c>
      <c r="O20" s="23"/>
    </row>
    <row r="21" spans="2:15" x14ac:dyDescent="0.25">
      <c r="B21" s="22"/>
      <c r="C21" s="162"/>
      <c r="D21" s="163"/>
      <c r="E21" s="164"/>
      <c r="F21" s="165"/>
      <c r="G21" s="164"/>
      <c r="H21" s="165"/>
      <c r="I21" s="164"/>
      <c r="J21" s="165"/>
      <c r="K21" s="33">
        <f t="shared" si="0"/>
        <v>0</v>
      </c>
      <c r="L21" s="34">
        <f t="shared" si="0"/>
        <v>0</v>
      </c>
      <c r="M21" s="166"/>
      <c r="N21" s="43" t="e">
        <f t="shared" si="1"/>
        <v>#DIV/0!</v>
      </c>
      <c r="O21" s="23"/>
    </row>
    <row r="22" spans="2:15" ht="15" customHeight="1" x14ac:dyDescent="0.25">
      <c r="B22" s="22"/>
      <c r="C22" s="162"/>
      <c r="D22" s="163"/>
      <c r="E22" s="164"/>
      <c r="F22" s="165"/>
      <c r="G22" s="164"/>
      <c r="H22" s="165"/>
      <c r="I22" s="164"/>
      <c r="J22" s="165"/>
      <c r="K22" s="33">
        <f t="shared" si="0"/>
        <v>0</v>
      </c>
      <c r="L22" s="34">
        <f t="shared" si="0"/>
        <v>0</v>
      </c>
      <c r="M22" s="166"/>
      <c r="N22" s="43" t="e">
        <f t="shared" si="1"/>
        <v>#DIV/0!</v>
      </c>
      <c r="O22" s="23"/>
    </row>
    <row r="23" spans="2:15" x14ac:dyDescent="0.25">
      <c r="B23" s="22"/>
      <c r="C23" s="162"/>
      <c r="D23" s="163"/>
      <c r="E23" s="164"/>
      <c r="F23" s="165"/>
      <c r="G23" s="164"/>
      <c r="H23" s="165"/>
      <c r="I23" s="164"/>
      <c r="J23" s="165"/>
      <c r="K23" s="33">
        <f t="shared" si="0"/>
        <v>0</v>
      </c>
      <c r="L23" s="34">
        <f t="shared" si="0"/>
        <v>0</v>
      </c>
      <c r="M23" s="166"/>
      <c r="N23" s="43" t="e">
        <f t="shared" si="1"/>
        <v>#DIV/0!</v>
      </c>
      <c r="O23" s="23"/>
    </row>
    <row r="24" spans="2:15" x14ac:dyDescent="0.25">
      <c r="B24" s="22"/>
      <c r="C24" s="162"/>
      <c r="D24" s="163"/>
      <c r="E24" s="164"/>
      <c r="F24" s="165"/>
      <c r="G24" s="164"/>
      <c r="H24" s="165"/>
      <c r="I24" s="164"/>
      <c r="J24" s="165"/>
      <c r="K24" s="33">
        <f t="shared" si="0"/>
        <v>0</v>
      </c>
      <c r="L24" s="34">
        <f t="shared" si="0"/>
        <v>0</v>
      </c>
      <c r="M24" s="166"/>
      <c r="N24" s="43" t="e">
        <f t="shared" si="1"/>
        <v>#DIV/0!</v>
      </c>
      <c r="O24" s="23"/>
    </row>
    <row r="25" spans="2:15" ht="15" customHeight="1" x14ac:dyDescent="0.25">
      <c r="B25" s="22"/>
      <c r="C25" s="162"/>
      <c r="D25" s="163"/>
      <c r="E25" s="164"/>
      <c r="F25" s="165"/>
      <c r="G25" s="164"/>
      <c r="H25" s="165"/>
      <c r="I25" s="164"/>
      <c r="J25" s="165"/>
      <c r="K25" s="33">
        <f t="shared" ref="K25" si="2">+E25+G25+I25</f>
        <v>0</v>
      </c>
      <c r="L25" s="34">
        <f t="shared" ref="L25" si="3">+F25+H25+J25</f>
        <v>0</v>
      </c>
      <c r="M25" s="166"/>
      <c r="N25" s="43" t="e">
        <f t="shared" si="1"/>
        <v>#DIV/0!</v>
      </c>
      <c r="O25" s="23"/>
    </row>
    <row r="26" spans="2:15" x14ac:dyDescent="0.25">
      <c r="B26" s="22"/>
      <c r="C26" s="233" t="s">
        <v>19</v>
      </c>
      <c r="D26" s="233"/>
      <c r="E26" s="36">
        <f t="shared" ref="E26:M26" si="4">SUM(E15:E24)</f>
        <v>0</v>
      </c>
      <c r="F26" s="37">
        <f t="shared" si="4"/>
        <v>0</v>
      </c>
      <c r="G26" s="36">
        <f t="shared" si="4"/>
        <v>0</v>
      </c>
      <c r="H26" s="37">
        <f t="shared" si="4"/>
        <v>0</v>
      </c>
      <c r="I26" s="36">
        <f t="shared" si="4"/>
        <v>0</v>
      </c>
      <c r="J26" s="37">
        <f t="shared" si="4"/>
        <v>0</v>
      </c>
      <c r="K26" s="36">
        <f t="shared" si="4"/>
        <v>0</v>
      </c>
      <c r="L26" s="37">
        <f t="shared" si="4"/>
        <v>0</v>
      </c>
      <c r="M26" s="38">
        <f t="shared" si="4"/>
        <v>0</v>
      </c>
      <c r="N26" s="43" t="e">
        <f t="shared" si="1"/>
        <v>#DIV/0!</v>
      </c>
      <c r="O26" s="23"/>
    </row>
    <row r="27" spans="2:15" x14ac:dyDescent="0.25">
      <c r="B27" s="22"/>
      <c r="C27" s="210" t="s">
        <v>81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13"/>
      <c r="O27" s="23"/>
    </row>
    <row r="28" spans="2:15" x14ac:dyDescent="0.25"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/>
    </row>
    <row r="29" spans="2:15" x14ac:dyDescent="0.25">
      <c r="B29" s="22"/>
      <c r="C29" s="24"/>
      <c r="D29" s="24"/>
      <c r="E29" s="16" t="e">
        <f>+E26/K26</f>
        <v>#DIV/0!</v>
      </c>
      <c r="F29" s="17"/>
      <c r="G29" s="16" t="e">
        <f>+G26/K26</f>
        <v>#DIV/0!</v>
      </c>
      <c r="H29" s="18"/>
      <c r="I29" s="16" t="e">
        <f>+I26/K26</f>
        <v>#DIV/0!</v>
      </c>
      <c r="J29" s="18"/>
      <c r="K29" s="25" t="e">
        <f>+I29+G29+E29</f>
        <v>#DIV/0!</v>
      </c>
      <c r="L29" s="24"/>
      <c r="M29" s="24"/>
      <c r="N29" s="8"/>
      <c r="O29" s="23"/>
    </row>
    <row r="30" spans="2:15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3" spans="2:15" ht="15" customHeight="1" x14ac:dyDescent="0.25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</row>
    <row r="34" spans="2:15" x14ac:dyDescent="0.25">
      <c r="B34" s="22"/>
      <c r="C34" s="200" t="s">
        <v>62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91"/>
    </row>
    <row r="35" spans="2:15" ht="15" customHeight="1" x14ac:dyDescent="0.25">
      <c r="B35" s="22"/>
      <c r="C35" s="206" t="str">
        <f>+CONCATENATE("Entre el 2009 y febrero del 2018, se ejecutaron y/o comprometieron  S/ ",FIXED(K51,1),"  millones en proyectos mediante obras por impuestos.")</f>
        <v>Entre el 2009 y febrero del 2018, se ejecutaron y/o comprometieron  S/ 0.0  millones en proyectos mediante obras por impuestos.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92"/>
    </row>
    <row r="36" spans="2:15" x14ac:dyDescent="0.25">
      <c r="B36" s="2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/>
    </row>
    <row r="37" spans="2:15" x14ac:dyDescent="0.25">
      <c r="B37" s="22"/>
      <c r="C37" s="207" t="s">
        <v>60</v>
      </c>
      <c r="D37" s="207"/>
      <c r="E37" s="207"/>
      <c r="F37" s="207"/>
      <c r="G37" s="207"/>
      <c r="H37" s="207"/>
      <c r="I37" s="207"/>
      <c r="J37" s="8"/>
      <c r="K37" s="8"/>
      <c r="L37" s="8"/>
      <c r="M37" s="8"/>
      <c r="N37" s="8"/>
      <c r="O37" s="23"/>
    </row>
    <row r="38" spans="2:15" x14ac:dyDescent="0.25">
      <c r="B38" s="22"/>
      <c r="C38" s="208" t="s">
        <v>5</v>
      </c>
      <c r="D38" s="208"/>
      <c r="E38" s="208"/>
      <c r="F38" s="208"/>
      <c r="G38" s="208"/>
      <c r="H38" s="208"/>
      <c r="I38" s="208"/>
      <c r="J38" s="8"/>
      <c r="K38" s="8"/>
      <c r="L38" s="8"/>
      <c r="M38" s="8"/>
      <c r="N38" s="8"/>
      <c r="O38" s="23"/>
    </row>
    <row r="39" spans="2:15" x14ac:dyDescent="0.25">
      <c r="B39" s="22"/>
      <c r="C39" s="228" t="s">
        <v>26</v>
      </c>
      <c r="D39" s="230" t="s">
        <v>27</v>
      </c>
      <c r="E39" s="230"/>
      <c r="F39" s="230"/>
      <c r="G39" s="231" t="s">
        <v>28</v>
      </c>
      <c r="H39" s="231"/>
      <c r="I39" s="231"/>
      <c r="J39" s="8"/>
      <c r="K39" s="230" t="s">
        <v>34</v>
      </c>
      <c r="L39" s="230"/>
      <c r="M39" s="230"/>
      <c r="N39" s="9"/>
      <c r="O39" s="23"/>
    </row>
    <row r="40" spans="2:15" x14ac:dyDescent="0.25">
      <c r="B40" s="22"/>
      <c r="C40" s="229"/>
      <c r="D40" s="44" t="s">
        <v>31</v>
      </c>
      <c r="E40" s="47" t="s">
        <v>35</v>
      </c>
      <c r="F40" s="47" t="s">
        <v>30</v>
      </c>
      <c r="G40" s="44" t="s">
        <v>31</v>
      </c>
      <c r="H40" s="47" t="s">
        <v>35</v>
      </c>
      <c r="I40" s="47" t="s">
        <v>30</v>
      </c>
      <c r="J40" s="8"/>
      <c r="K40" s="45" t="s">
        <v>32</v>
      </c>
      <c r="L40" s="47" t="s">
        <v>35</v>
      </c>
      <c r="M40" s="45" t="s">
        <v>33</v>
      </c>
      <c r="N40" s="107" t="s">
        <v>36</v>
      </c>
      <c r="O40" s="23"/>
    </row>
    <row r="41" spans="2:15" x14ac:dyDescent="0.25">
      <c r="B41" s="22"/>
      <c r="C41" s="46">
        <v>2009</v>
      </c>
      <c r="D41" s="93"/>
      <c r="E41" s="94"/>
      <c r="F41" s="95"/>
      <c r="G41" s="49"/>
      <c r="H41" s="106"/>
      <c r="I41" s="52"/>
      <c r="J41" s="8"/>
      <c r="K41" s="49">
        <f t="shared" ref="K41:M41" si="5">+D41+G41</f>
        <v>0</v>
      </c>
      <c r="L41" s="51">
        <f t="shared" si="5"/>
        <v>0</v>
      </c>
      <c r="M41" s="52">
        <f t="shared" si="5"/>
        <v>0</v>
      </c>
      <c r="N41" s="108" t="e">
        <f t="shared" ref="N41:N51" si="6">+K41/$K$51</f>
        <v>#DIV/0!</v>
      </c>
      <c r="O41" s="23"/>
    </row>
    <row r="42" spans="2:15" x14ac:dyDescent="0.25">
      <c r="B42" s="22"/>
      <c r="C42" s="46">
        <v>2010</v>
      </c>
      <c r="D42" s="93"/>
      <c r="E42" s="94"/>
      <c r="F42" s="95"/>
      <c r="G42" s="49"/>
      <c r="H42" s="106"/>
      <c r="I42" s="52"/>
      <c r="J42" s="8"/>
      <c r="K42" s="49">
        <f>+D42+G42</f>
        <v>0</v>
      </c>
      <c r="L42" s="51">
        <f>+E42+H42</f>
        <v>0</v>
      </c>
      <c r="M42" s="52">
        <f>+F42+I42</f>
        <v>0</v>
      </c>
      <c r="N42" s="108" t="e">
        <f t="shared" si="6"/>
        <v>#DIV/0!</v>
      </c>
      <c r="O42" s="23"/>
    </row>
    <row r="43" spans="2:15" x14ac:dyDescent="0.25">
      <c r="B43" s="22"/>
      <c r="C43" s="46">
        <v>2011</v>
      </c>
      <c r="D43" s="93"/>
      <c r="E43" s="94"/>
      <c r="F43" s="95"/>
      <c r="G43" s="49"/>
      <c r="H43" s="106"/>
      <c r="I43" s="52"/>
      <c r="J43" s="8"/>
      <c r="K43" s="49">
        <f t="shared" ref="K43:M50" si="7">+D43+G43</f>
        <v>0</v>
      </c>
      <c r="L43" s="51">
        <f t="shared" si="7"/>
        <v>0</v>
      </c>
      <c r="M43" s="52">
        <f t="shared" si="7"/>
        <v>0</v>
      </c>
      <c r="N43" s="108" t="e">
        <f t="shared" si="6"/>
        <v>#DIV/0!</v>
      </c>
      <c r="O43" s="23"/>
    </row>
    <row r="44" spans="2:15" x14ac:dyDescent="0.25">
      <c r="B44" s="22"/>
      <c r="C44" s="46">
        <v>2012</v>
      </c>
      <c r="D44" s="93"/>
      <c r="E44" s="94"/>
      <c r="F44" s="95"/>
      <c r="G44" s="49"/>
      <c r="H44" s="106"/>
      <c r="I44" s="52"/>
      <c r="J44" s="8"/>
      <c r="K44" s="49">
        <f t="shared" si="7"/>
        <v>0</v>
      </c>
      <c r="L44" s="51">
        <f t="shared" si="7"/>
        <v>0</v>
      </c>
      <c r="M44" s="52">
        <f t="shared" si="7"/>
        <v>0</v>
      </c>
      <c r="N44" s="108" t="e">
        <f t="shared" si="6"/>
        <v>#DIV/0!</v>
      </c>
      <c r="O44" s="23"/>
    </row>
    <row r="45" spans="2:15" x14ac:dyDescent="0.25">
      <c r="B45" s="22"/>
      <c r="C45" s="46">
        <v>2013</v>
      </c>
      <c r="D45" s="93"/>
      <c r="E45" s="94"/>
      <c r="F45" s="95"/>
      <c r="G45" s="49"/>
      <c r="H45" s="106"/>
      <c r="I45" s="52"/>
      <c r="J45" s="8"/>
      <c r="K45" s="49">
        <f t="shared" si="7"/>
        <v>0</v>
      </c>
      <c r="L45" s="51">
        <f t="shared" si="7"/>
        <v>0</v>
      </c>
      <c r="M45" s="52">
        <f t="shared" si="7"/>
        <v>0</v>
      </c>
      <c r="N45" s="108" t="e">
        <f t="shared" si="6"/>
        <v>#DIV/0!</v>
      </c>
      <c r="O45" s="23"/>
    </row>
    <row r="46" spans="2:15" x14ac:dyDescent="0.25">
      <c r="B46" s="22"/>
      <c r="C46" s="46">
        <v>2014</v>
      </c>
      <c r="D46" s="49"/>
      <c r="E46" s="106"/>
      <c r="F46" s="52"/>
      <c r="G46" s="49"/>
      <c r="H46" s="106"/>
      <c r="I46" s="52"/>
      <c r="J46" s="8"/>
      <c r="K46" s="49">
        <f t="shared" si="7"/>
        <v>0</v>
      </c>
      <c r="L46" s="51">
        <f t="shared" si="7"/>
        <v>0</v>
      </c>
      <c r="M46" s="52">
        <f t="shared" si="7"/>
        <v>0</v>
      </c>
      <c r="N46" s="108" t="e">
        <f t="shared" si="6"/>
        <v>#DIV/0!</v>
      </c>
      <c r="O46" s="23"/>
    </row>
    <row r="47" spans="2:15" x14ac:dyDescent="0.25">
      <c r="B47" s="22"/>
      <c r="C47" s="46">
        <v>2015</v>
      </c>
      <c r="D47" s="49"/>
      <c r="E47" s="106"/>
      <c r="F47" s="52"/>
      <c r="G47" s="49"/>
      <c r="H47" s="106"/>
      <c r="I47" s="52"/>
      <c r="J47" s="8"/>
      <c r="K47" s="49">
        <f t="shared" si="7"/>
        <v>0</v>
      </c>
      <c r="L47" s="51">
        <f t="shared" si="7"/>
        <v>0</v>
      </c>
      <c r="M47" s="52">
        <f t="shared" si="7"/>
        <v>0</v>
      </c>
      <c r="N47" s="108" t="e">
        <f t="shared" si="6"/>
        <v>#DIV/0!</v>
      </c>
      <c r="O47" s="23"/>
    </row>
    <row r="48" spans="2:15" x14ac:dyDescent="0.25">
      <c r="B48" s="22"/>
      <c r="C48" s="46">
        <v>2016</v>
      </c>
      <c r="D48" s="49"/>
      <c r="E48" s="106"/>
      <c r="F48" s="52"/>
      <c r="G48" s="49"/>
      <c r="H48" s="106"/>
      <c r="I48" s="52"/>
      <c r="J48" s="8"/>
      <c r="K48" s="49">
        <f t="shared" si="7"/>
        <v>0</v>
      </c>
      <c r="L48" s="51">
        <f t="shared" si="7"/>
        <v>0</v>
      </c>
      <c r="M48" s="52">
        <f t="shared" si="7"/>
        <v>0</v>
      </c>
      <c r="N48" s="108" t="e">
        <f t="shared" si="6"/>
        <v>#DIV/0!</v>
      </c>
      <c r="O48" s="23"/>
    </row>
    <row r="49" spans="2:15" x14ac:dyDescent="0.25">
      <c r="B49" s="22"/>
      <c r="C49" s="46">
        <v>2017</v>
      </c>
      <c r="D49" s="49"/>
      <c r="E49" s="106"/>
      <c r="F49" s="52"/>
      <c r="G49" s="49"/>
      <c r="H49" s="106"/>
      <c r="I49" s="52"/>
      <c r="J49" s="8"/>
      <c r="K49" s="49">
        <f t="shared" si="7"/>
        <v>0</v>
      </c>
      <c r="L49" s="51">
        <f t="shared" si="7"/>
        <v>0</v>
      </c>
      <c r="M49" s="52">
        <f t="shared" si="7"/>
        <v>0</v>
      </c>
      <c r="N49" s="108" t="e">
        <f t="shared" si="6"/>
        <v>#DIV/0!</v>
      </c>
      <c r="O49" s="23"/>
    </row>
    <row r="50" spans="2:15" x14ac:dyDescent="0.25">
      <c r="B50" s="22"/>
      <c r="C50" s="46" t="s">
        <v>86</v>
      </c>
      <c r="D50" s="49"/>
      <c r="E50" s="106"/>
      <c r="F50" s="52"/>
      <c r="G50" s="49"/>
      <c r="H50" s="106"/>
      <c r="I50" s="52"/>
      <c r="J50" s="8"/>
      <c r="K50" s="49">
        <f t="shared" si="7"/>
        <v>0</v>
      </c>
      <c r="L50" s="51">
        <f t="shared" si="7"/>
        <v>0</v>
      </c>
      <c r="M50" s="52">
        <f t="shared" si="7"/>
        <v>0</v>
      </c>
      <c r="N50" s="108" t="e">
        <f t="shared" si="6"/>
        <v>#DIV/0!</v>
      </c>
      <c r="O50" s="96"/>
    </row>
    <row r="51" spans="2:15" x14ac:dyDescent="0.25">
      <c r="B51" s="22"/>
      <c r="C51" s="46" t="s">
        <v>29</v>
      </c>
      <c r="D51" s="50">
        <f t="shared" ref="D51:I51" si="8">SUM(D41:D50)</f>
        <v>0</v>
      </c>
      <c r="E51" s="48">
        <f t="shared" si="8"/>
        <v>0</v>
      </c>
      <c r="F51" s="53">
        <f t="shared" si="8"/>
        <v>0</v>
      </c>
      <c r="G51" s="50">
        <f t="shared" si="8"/>
        <v>0</v>
      </c>
      <c r="H51" s="48">
        <f t="shared" si="8"/>
        <v>0</v>
      </c>
      <c r="I51" s="53">
        <f t="shared" si="8"/>
        <v>0</v>
      </c>
      <c r="J51" s="8"/>
      <c r="K51" s="50">
        <f>SUM(K41:K50)</f>
        <v>0</v>
      </c>
      <c r="L51" s="48">
        <f>SUM(L41:L50)</f>
        <v>0</v>
      </c>
      <c r="M51" s="53">
        <f>SUM(M41:M50)</f>
        <v>0</v>
      </c>
      <c r="N51" s="108" t="e">
        <f t="shared" si="6"/>
        <v>#DIV/0!</v>
      </c>
      <c r="O51" s="23"/>
    </row>
    <row r="52" spans="2:15" x14ac:dyDescent="0.25">
      <c r="B52" s="22"/>
      <c r="C52" s="199" t="s">
        <v>61</v>
      </c>
      <c r="D52" s="199"/>
      <c r="E52" s="199"/>
      <c r="F52" s="199"/>
      <c r="G52" s="199"/>
      <c r="H52" s="199"/>
      <c r="I52" s="199"/>
      <c r="J52" s="8"/>
      <c r="K52" s="8"/>
      <c r="L52" s="8"/>
      <c r="M52" s="8"/>
      <c r="N52" s="8"/>
      <c r="O52" s="23"/>
    </row>
    <row r="53" spans="2:15" x14ac:dyDescent="0.25">
      <c r="B53" s="22"/>
      <c r="C53" s="105" t="s">
        <v>82</v>
      </c>
      <c r="D53" s="8"/>
      <c r="E53" s="8"/>
      <c r="F53" s="8"/>
      <c r="G53" s="98"/>
      <c r="H53" s="98"/>
      <c r="I53" s="98"/>
      <c r="J53" s="8"/>
      <c r="K53" s="8"/>
      <c r="L53" s="8"/>
      <c r="M53" s="8"/>
      <c r="N53" s="8"/>
      <c r="O53" s="23"/>
    </row>
    <row r="54" spans="2:15" x14ac:dyDescent="0.25">
      <c r="B54" s="22"/>
      <c r="C54" s="8"/>
      <c r="D54" s="8"/>
      <c r="E54" s="8"/>
      <c r="F54" s="8"/>
      <c r="G54" s="97"/>
      <c r="H54" s="98"/>
      <c r="I54" s="98"/>
      <c r="J54" s="98"/>
      <c r="K54" s="8"/>
      <c r="L54" s="8"/>
      <c r="M54" s="8"/>
      <c r="N54" s="8"/>
      <c r="O54" s="23"/>
    </row>
    <row r="55" spans="2:15" x14ac:dyDescent="0.25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7" spans="2:15" ht="15" customHeight="1" x14ac:dyDescent="0.25"/>
    <row r="58" spans="2:15" x14ac:dyDescent="0.25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6"/>
    </row>
    <row r="59" spans="2:15" ht="15" customHeight="1" x14ac:dyDescent="0.25">
      <c r="B59" s="22"/>
      <c r="C59" s="200" t="s">
        <v>43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91"/>
    </row>
    <row r="60" spans="2:15" ht="15" customHeight="1" x14ac:dyDescent="0.25">
      <c r="B60" s="22"/>
      <c r="C60" s="206" t="str">
        <f>+CONCATENATE("Entre el 2009 y 2017, se ejecutaron y/o comprometieron  S/", FIXED(L85,1)," millones en proyectos mediante obras por impuestos. Entre las principales empresas que se comprometieron figuran: ",C65," con un compromiso de (",FIXED(M65*100,1),"%), seguido por el ",C66," (",FIXED(M66*100,1),"%)  y el ",C67," (",FIXED(M67*100,1),"%) entre las principales.")</f>
        <v>Entre el 2009 y 2017, se ejecutaron y/o comprometieron  S/0.0 millones en proyectos mediante obras por impuestos. Entre las principales empresas que se comprometieron figuran:  con un compromiso de (0.0%), seguido por el  (0.0%)  y el  (0.0%) entre las principales.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92"/>
    </row>
    <row r="61" spans="2:15" x14ac:dyDescent="0.25">
      <c r="B61" s="22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92"/>
    </row>
    <row r="62" spans="2:15" x14ac:dyDescent="0.25">
      <c r="B62" s="129"/>
      <c r="C62" s="222" t="s">
        <v>37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109"/>
    </row>
    <row r="63" spans="2:15" x14ac:dyDescent="0.25">
      <c r="B63" s="129"/>
      <c r="C63" s="9"/>
      <c r="D63" s="9"/>
      <c r="E63" s="9"/>
      <c r="F63" s="203" t="s">
        <v>38</v>
      </c>
      <c r="G63" s="203"/>
      <c r="H63" s="203"/>
      <c r="I63" s="203"/>
      <c r="J63" s="203"/>
      <c r="K63" s="203"/>
      <c r="L63" s="9"/>
      <c r="M63" s="9"/>
      <c r="N63" s="9"/>
      <c r="O63" s="109"/>
    </row>
    <row r="64" spans="2:15" x14ac:dyDescent="0.25">
      <c r="B64" s="129"/>
      <c r="C64" s="237" t="s">
        <v>39</v>
      </c>
      <c r="D64" s="238"/>
      <c r="E64" s="239"/>
      <c r="F64" s="160">
        <v>2009</v>
      </c>
      <c r="G64" s="159">
        <v>2010</v>
      </c>
      <c r="H64" s="159">
        <v>2012</v>
      </c>
      <c r="I64" s="159">
        <v>2013</v>
      </c>
      <c r="J64" s="159">
        <v>2014</v>
      </c>
      <c r="K64" s="159">
        <v>2015</v>
      </c>
      <c r="L64" s="159">
        <v>2016</v>
      </c>
      <c r="M64" s="159">
        <v>2017</v>
      </c>
      <c r="N64" s="159" t="s">
        <v>86</v>
      </c>
      <c r="O64" s="109"/>
    </row>
    <row r="65" spans="2:15" x14ac:dyDescent="0.25">
      <c r="B65" s="129"/>
      <c r="C65" s="167"/>
      <c r="D65" s="176"/>
      <c r="E65" s="175"/>
      <c r="F65" s="175"/>
      <c r="G65" s="169"/>
      <c r="H65" s="169"/>
      <c r="I65" s="169"/>
      <c r="J65" s="169"/>
      <c r="K65" s="169"/>
      <c r="L65" s="169"/>
      <c r="M65" s="169"/>
      <c r="N65" s="169"/>
      <c r="O65" s="109"/>
    </row>
    <row r="66" spans="2:15" x14ac:dyDescent="0.25">
      <c r="B66" s="129"/>
      <c r="C66" s="167"/>
      <c r="D66" s="176"/>
      <c r="E66" s="175"/>
      <c r="F66" s="169"/>
      <c r="G66" s="169"/>
      <c r="H66" s="169"/>
      <c r="I66" s="169"/>
      <c r="J66" s="169"/>
      <c r="K66" s="169"/>
      <c r="L66" s="169"/>
      <c r="M66" s="169"/>
      <c r="N66" s="169"/>
      <c r="O66" s="109"/>
    </row>
    <row r="67" spans="2:15" x14ac:dyDescent="0.25">
      <c r="B67" s="129"/>
      <c r="C67" s="167"/>
      <c r="D67" s="176"/>
      <c r="E67" s="175"/>
      <c r="F67" s="169"/>
      <c r="G67" s="169"/>
      <c r="H67" s="169"/>
      <c r="I67" s="169"/>
      <c r="J67" s="169"/>
      <c r="K67" s="169"/>
      <c r="L67" s="169"/>
      <c r="M67" s="169"/>
      <c r="N67" s="169"/>
      <c r="O67" s="109"/>
    </row>
    <row r="68" spans="2:15" x14ac:dyDescent="0.25">
      <c r="B68" s="129"/>
      <c r="C68" s="167"/>
      <c r="D68" s="176"/>
      <c r="E68" s="175"/>
      <c r="F68" s="169"/>
      <c r="G68" s="169"/>
      <c r="H68" s="169"/>
      <c r="I68" s="169"/>
      <c r="J68" s="169"/>
      <c r="K68" s="169"/>
      <c r="L68" s="169"/>
      <c r="M68" s="169"/>
      <c r="N68" s="169"/>
      <c r="O68" s="109"/>
    </row>
    <row r="69" spans="2:15" x14ac:dyDescent="0.25">
      <c r="B69" s="129"/>
      <c r="C69" s="167"/>
      <c r="D69" s="176"/>
      <c r="E69" s="175"/>
      <c r="F69" s="169"/>
      <c r="G69" s="169"/>
      <c r="H69" s="169"/>
      <c r="I69" s="169"/>
      <c r="J69" s="169"/>
      <c r="K69" s="169"/>
      <c r="L69" s="169"/>
      <c r="M69" s="169"/>
      <c r="N69" s="169"/>
      <c r="O69" s="109"/>
    </row>
    <row r="70" spans="2:15" x14ac:dyDescent="0.25">
      <c r="B70" s="129"/>
      <c r="C70" s="167"/>
      <c r="D70" s="176"/>
      <c r="E70" s="175"/>
      <c r="F70" s="169"/>
      <c r="G70" s="169"/>
      <c r="H70" s="169"/>
      <c r="I70" s="169"/>
      <c r="J70" s="169"/>
      <c r="K70" s="169"/>
      <c r="L70" s="169"/>
      <c r="M70" s="169"/>
      <c r="N70" s="169"/>
      <c r="O70" s="109"/>
    </row>
    <row r="71" spans="2:15" x14ac:dyDescent="0.25">
      <c r="B71" s="129"/>
      <c r="C71" s="167"/>
      <c r="D71" s="176"/>
      <c r="E71" s="175"/>
      <c r="F71" s="169"/>
      <c r="G71" s="169"/>
      <c r="H71" s="169"/>
      <c r="I71" s="169"/>
      <c r="J71" s="169"/>
      <c r="K71" s="169"/>
      <c r="L71" s="169"/>
      <c r="M71" s="169"/>
      <c r="N71" s="169"/>
      <c r="O71" s="109"/>
    </row>
    <row r="72" spans="2:15" x14ac:dyDescent="0.25">
      <c r="B72" s="129"/>
      <c r="C72" s="167"/>
      <c r="D72" s="176"/>
      <c r="E72" s="175"/>
      <c r="F72" s="169"/>
      <c r="G72" s="169"/>
      <c r="H72" s="169"/>
      <c r="I72" s="169"/>
      <c r="J72" s="169"/>
      <c r="K72" s="169"/>
      <c r="L72" s="169"/>
      <c r="M72" s="169"/>
      <c r="N72" s="169"/>
      <c r="O72" s="109"/>
    </row>
    <row r="73" spans="2:15" x14ac:dyDescent="0.25">
      <c r="B73" s="129"/>
      <c r="C73" s="167"/>
      <c r="D73" s="176"/>
      <c r="E73" s="175"/>
      <c r="F73" s="169"/>
      <c r="G73" s="169"/>
      <c r="H73" s="169"/>
      <c r="I73" s="169"/>
      <c r="J73" s="169"/>
      <c r="K73" s="169"/>
      <c r="L73" s="169"/>
      <c r="M73" s="169"/>
      <c r="N73" s="169"/>
      <c r="O73" s="109"/>
    </row>
    <row r="74" spans="2:15" x14ac:dyDescent="0.25">
      <c r="B74" s="129"/>
      <c r="C74" s="167"/>
      <c r="D74" s="176"/>
      <c r="E74" s="175"/>
      <c r="F74" s="169"/>
      <c r="G74" s="169"/>
      <c r="H74" s="169"/>
      <c r="I74" s="169"/>
      <c r="J74" s="169"/>
      <c r="K74" s="169"/>
      <c r="L74" s="169"/>
      <c r="M74" s="169"/>
      <c r="N74" s="169"/>
      <c r="O74" s="109"/>
    </row>
    <row r="75" spans="2:15" x14ac:dyDescent="0.25">
      <c r="B75" s="129"/>
      <c r="C75" s="167"/>
      <c r="D75" s="176"/>
      <c r="E75" s="175"/>
      <c r="F75" s="169"/>
      <c r="G75" s="169"/>
      <c r="H75" s="169"/>
      <c r="I75" s="169"/>
      <c r="J75" s="169"/>
      <c r="K75" s="169"/>
      <c r="L75" s="169"/>
      <c r="M75" s="169"/>
      <c r="N75" s="169"/>
      <c r="O75" s="109"/>
    </row>
    <row r="76" spans="2:15" x14ac:dyDescent="0.25">
      <c r="B76" s="129"/>
      <c r="C76" s="167"/>
      <c r="D76" s="176"/>
      <c r="E76" s="175"/>
      <c r="F76" s="169"/>
      <c r="G76" s="169"/>
      <c r="H76" s="169"/>
      <c r="I76" s="169"/>
      <c r="J76" s="169"/>
      <c r="K76" s="169"/>
      <c r="L76" s="169"/>
      <c r="M76" s="169"/>
      <c r="N76" s="169"/>
      <c r="O76" s="109"/>
    </row>
    <row r="77" spans="2:15" x14ac:dyDescent="0.25">
      <c r="B77" s="129"/>
      <c r="C77" s="167"/>
      <c r="D77" s="176"/>
      <c r="E77" s="175"/>
      <c r="F77" s="169"/>
      <c r="G77" s="169"/>
      <c r="H77" s="169"/>
      <c r="I77" s="169"/>
      <c r="J77" s="169"/>
      <c r="K77" s="169"/>
      <c r="L77" s="169"/>
      <c r="M77" s="169"/>
      <c r="N77" s="169"/>
      <c r="O77" s="109"/>
    </row>
    <row r="78" spans="2:15" x14ac:dyDescent="0.25">
      <c r="B78" s="129"/>
      <c r="C78" s="167"/>
      <c r="D78" s="176"/>
      <c r="E78" s="175"/>
      <c r="F78" s="169"/>
      <c r="G78" s="169"/>
      <c r="H78" s="169"/>
      <c r="I78" s="169"/>
      <c r="J78" s="169"/>
      <c r="K78" s="169"/>
      <c r="L78" s="169"/>
      <c r="M78" s="169"/>
      <c r="N78" s="169"/>
      <c r="O78" s="109"/>
    </row>
    <row r="79" spans="2:15" x14ac:dyDescent="0.25">
      <c r="B79" s="129"/>
      <c r="C79" s="167"/>
      <c r="D79" s="176"/>
      <c r="E79" s="175"/>
      <c r="F79" s="124"/>
      <c r="G79" s="124"/>
      <c r="H79" s="124"/>
      <c r="I79" s="124"/>
      <c r="J79" s="124"/>
      <c r="K79" s="124"/>
      <c r="L79" s="124"/>
      <c r="M79" s="124"/>
      <c r="N79" s="124"/>
      <c r="O79" s="109"/>
    </row>
    <row r="80" spans="2:15" x14ac:dyDescent="0.25">
      <c r="B80" s="129"/>
      <c r="C80" s="167"/>
      <c r="D80" s="176"/>
      <c r="E80" s="175"/>
      <c r="F80" s="124"/>
      <c r="G80" s="124"/>
      <c r="H80" s="124"/>
      <c r="I80" s="124"/>
      <c r="J80" s="124"/>
      <c r="K80" s="124"/>
      <c r="L80" s="124"/>
      <c r="M80" s="124"/>
      <c r="N80" s="124"/>
      <c r="O80" s="109"/>
    </row>
    <row r="81" spans="2:15" x14ac:dyDescent="0.25">
      <c r="B81" s="129"/>
      <c r="C81" s="167"/>
      <c r="D81" s="176"/>
      <c r="E81" s="175"/>
      <c r="F81" s="124"/>
      <c r="G81" s="124"/>
      <c r="H81" s="124"/>
      <c r="I81" s="124"/>
      <c r="J81" s="124"/>
      <c r="K81" s="124"/>
      <c r="L81" s="124"/>
      <c r="M81" s="124"/>
      <c r="N81" s="124"/>
      <c r="O81" s="109"/>
    </row>
    <row r="82" spans="2:15" x14ac:dyDescent="0.25">
      <c r="B82" s="129"/>
      <c r="C82" s="167"/>
      <c r="D82" s="176"/>
      <c r="E82" s="175"/>
      <c r="F82" s="124"/>
      <c r="G82" s="124"/>
      <c r="H82" s="124"/>
      <c r="I82" s="124"/>
      <c r="J82" s="124"/>
      <c r="K82" s="124"/>
      <c r="L82" s="124"/>
      <c r="M82" s="124"/>
      <c r="N82" s="124"/>
      <c r="O82" s="109"/>
    </row>
    <row r="83" spans="2:15" x14ac:dyDescent="0.25">
      <c r="B83" s="129"/>
      <c r="C83" s="167"/>
      <c r="D83" s="176"/>
      <c r="E83" s="175"/>
      <c r="F83" s="124"/>
      <c r="G83" s="124"/>
      <c r="H83" s="124"/>
      <c r="I83" s="124"/>
      <c r="J83" s="124"/>
      <c r="K83" s="124"/>
      <c r="L83" s="124"/>
      <c r="M83" s="124"/>
      <c r="N83" s="124"/>
      <c r="O83" s="109"/>
    </row>
    <row r="84" spans="2:15" x14ac:dyDescent="0.25">
      <c r="B84" s="129"/>
      <c r="C84" s="167"/>
      <c r="D84" s="176"/>
      <c r="E84" s="175"/>
      <c r="F84" s="124"/>
      <c r="G84" s="124"/>
      <c r="H84" s="124"/>
      <c r="I84" s="124"/>
      <c r="J84" s="124"/>
      <c r="K84" s="124"/>
      <c r="L84" s="124"/>
      <c r="M84" s="124"/>
      <c r="N84" s="124"/>
      <c r="O84" s="109"/>
    </row>
    <row r="85" spans="2:15" x14ac:dyDescent="0.25">
      <c r="B85" s="129"/>
      <c r="C85" s="234" t="s">
        <v>19</v>
      </c>
      <c r="D85" s="234"/>
      <c r="E85" s="120">
        <f>SUM(E65:E84)</f>
        <v>0</v>
      </c>
      <c r="F85" s="120">
        <f t="shared" ref="F85:N85" si="9">SUM(F65:F84)</f>
        <v>0</v>
      </c>
      <c r="G85" s="120">
        <f t="shared" si="9"/>
        <v>0</v>
      </c>
      <c r="H85" s="120">
        <f t="shared" si="9"/>
        <v>0</v>
      </c>
      <c r="I85" s="120">
        <f t="shared" si="9"/>
        <v>0</v>
      </c>
      <c r="J85" s="120">
        <f t="shared" si="9"/>
        <v>0</v>
      </c>
      <c r="K85" s="120">
        <f t="shared" si="9"/>
        <v>0</v>
      </c>
      <c r="L85" s="120">
        <f t="shared" si="9"/>
        <v>0</v>
      </c>
      <c r="M85" s="120">
        <f t="shared" si="9"/>
        <v>0</v>
      </c>
      <c r="N85" s="120">
        <f t="shared" si="9"/>
        <v>0</v>
      </c>
      <c r="O85" s="109"/>
    </row>
    <row r="86" spans="2:15" x14ac:dyDescent="0.25">
      <c r="B86" s="129"/>
      <c r="C86" s="199" t="s">
        <v>87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09"/>
    </row>
    <row r="87" spans="2:15" x14ac:dyDescent="0.25">
      <c r="B87" s="129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09"/>
    </row>
    <row r="88" spans="2:15" x14ac:dyDescent="0.25">
      <c r="B88" s="129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09"/>
    </row>
    <row r="89" spans="2:15" x14ac:dyDescent="0.25">
      <c r="B89" s="129"/>
      <c r="C89" s="204" t="s">
        <v>39</v>
      </c>
      <c r="D89" s="205"/>
      <c r="E89" s="159" t="s">
        <v>19</v>
      </c>
      <c r="F89" s="159" t="s">
        <v>40</v>
      </c>
      <c r="G89" s="159" t="s">
        <v>42</v>
      </c>
      <c r="H89" s="174"/>
      <c r="I89" s="174"/>
      <c r="J89" s="174"/>
      <c r="K89" s="174"/>
      <c r="L89" s="174"/>
      <c r="M89" s="174"/>
      <c r="N89" s="174"/>
      <c r="O89" s="109"/>
    </row>
    <row r="90" spans="2:15" x14ac:dyDescent="0.25">
      <c r="B90" s="129"/>
      <c r="C90" s="167"/>
      <c r="D90" s="168"/>
      <c r="E90" s="126">
        <f>+SUM(F65:N65)</f>
        <v>0</v>
      </c>
      <c r="F90" s="177" t="e">
        <f>+E90/$E$110</f>
        <v>#DIV/0!</v>
      </c>
      <c r="G90" s="169"/>
      <c r="H90" s="174"/>
      <c r="I90" s="174"/>
      <c r="J90" s="174"/>
      <c r="K90" s="174"/>
      <c r="L90" s="174"/>
      <c r="M90" s="174"/>
      <c r="N90" s="174"/>
      <c r="O90" s="109"/>
    </row>
    <row r="91" spans="2:15" x14ac:dyDescent="0.25">
      <c r="B91" s="129"/>
      <c r="C91" s="167"/>
      <c r="D91" s="168"/>
      <c r="E91" s="126">
        <f t="shared" ref="E91:E109" si="10">+SUM(F66:N66)</f>
        <v>0</v>
      </c>
      <c r="F91" s="127" t="e">
        <f t="shared" ref="F91:F110" si="11">+E91/$E$110</f>
        <v>#DIV/0!</v>
      </c>
      <c r="G91" s="169"/>
      <c r="H91" s="174"/>
      <c r="I91" s="174"/>
      <c r="J91" s="174"/>
      <c r="K91" s="174"/>
      <c r="L91" s="174"/>
      <c r="M91" s="174"/>
      <c r="N91" s="174"/>
      <c r="O91" s="109"/>
    </row>
    <row r="92" spans="2:15" x14ac:dyDescent="0.25">
      <c r="B92" s="129"/>
      <c r="C92" s="167"/>
      <c r="D92" s="168"/>
      <c r="E92" s="126">
        <f t="shared" si="10"/>
        <v>0</v>
      </c>
      <c r="F92" s="127" t="e">
        <f t="shared" si="11"/>
        <v>#DIV/0!</v>
      </c>
      <c r="G92" s="169"/>
      <c r="H92" s="174"/>
      <c r="I92" s="174"/>
      <c r="J92" s="174"/>
      <c r="K92" s="174"/>
      <c r="L92" s="174"/>
      <c r="M92" s="174"/>
      <c r="N92" s="174"/>
      <c r="O92" s="109"/>
    </row>
    <row r="93" spans="2:15" x14ac:dyDescent="0.25">
      <c r="B93" s="129"/>
      <c r="C93" s="167"/>
      <c r="D93" s="168"/>
      <c r="E93" s="126">
        <f t="shared" si="10"/>
        <v>0</v>
      </c>
      <c r="F93" s="127" t="e">
        <f t="shared" si="11"/>
        <v>#DIV/0!</v>
      </c>
      <c r="G93" s="169"/>
      <c r="H93" s="174"/>
      <c r="I93" s="174"/>
      <c r="J93" s="174"/>
      <c r="K93" s="174"/>
      <c r="L93" s="174"/>
      <c r="M93" s="174"/>
      <c r="N93" s="174"/>
      <c r="O93" s="109"/>
    </row>
    <row r="94" spans="2:15" x14ac:dyDescent="0.25">
      <c r="B94" s="129"/>
      <c r="C94" s="167"/>
      <c r="D94" s="168"/>
      <c r="E94" s="126">
        <f t="shared" si="10"/>
        <v>0</v>
      </c>
      <c r="F94" s="127" t="e">
        <f t="shared" si="11"/>
        <v>#DIV/0!</v>
      </c>
      <c r="G94" s="169"/>
      <c r="H94" s="174"/>
      <c r="I94" s="174"/>
      <c r="J94" s="174"/>
      <c r="K94" s="174"/>
      <c r="L94" s="174"/>
      <c r="M94" s="174"/>
      <c r="N94" s="174"/>
      <c r="O94" s="109"/>
    </row>
    <row r="95" spans="2:15" x14ac:dyDescent="0.25">
      <c r="B95" s="129"/>
      <c r="C95" s="167"/>
      <c r="D95" s="168"/>
      <c r="E95" s="126">
        <f t="shared" si="10"/>
        <v>0</v>
      </c>
      <c r="F95" s="127" t="e">
        <f t="shared" si="11"/>
        <v>#DIV/0!</v>
      </c>
      <c r="G95" s="169"/>
      <c r="H95" s="174"/>
      <c r="I95" s="174"/>
      <c r="J95" s="174"/>
      <c r="K95" s="174"/>
      <c r="L95" s="174"/>
      <c r="M95" s="174"/>
      <c r="N95" s="174"/>
      <c r="O95" s="109"/>
    </row>
    <row r="96" spans="2:15" x14ac:dyDescent="0.25">
      <c r="B96" s="129"/>
      <c r="C96" s="167"/>
      <c r="D96" s="168"/>
      <c r="E96" s="126">
        <f t="shared" si="10"/>
        <v>0</v>
      </c>
      <c r="F96" s="127" t="e">
        <f t="shared" si="11"/>
        <v>#DIV/0!</v>
      </c>
      <c r="G96" s="169"/>
      <c r="H96" s="174"/>
      <c r="I96" s="174"/>
      <c r="J96" s="174"/>
      <c r="K96" s="174"/>
      <c r="L96" s="174"/>
      <c r="M96" s="174"/>
      <c r="N96" s="174"/>
      <c r="O96" s="109"/>
    </row>
    <row r="97" spans="2:15" x14ac:dyDescent="0.25">
      <c r="B97" s="129"/>
      <c r="C97" s="167"/>
      <c r="D97" s="168"/>
      <c r="E97" s="126">
        <f t="shared" si="10"/>
        <v>0</v>
      </c>
      <c r="F97" s="127" t="e">
        <f t="shared" si="11"/>
        <v>#DIV/0!</v>
      </c>
      <c r="G97" s="169"/>
      <c r="H97" s="174"/>
      <c r="I97" s="174"/>
      <c r="J97" s="174"/>
      <c r="K97" s="174"/>
      <c r="L97" s="174"/>
      <c r="M97" s="174"/>
      <c r="N97" s="174"/>
      <c r="O97" s="109"/>
    </row>
    <row r="98" spans="2:15" x14ac:dyDescent="0.25">
      <c r="B98" s="129"/>
      <c r="C98" s="167"/>
      <c r="D98" s="168"/>
      <c r="E98" s="126">
        <f t="shared" si="10"/>
        <v>0</v>
      </c>
      <c r="F98" s="127" t="e">
        <f t="shared" si="11"/>
        <v>#DIV/0!</v>
      </c>
      <c r="G98" s="169"/>
      <c r="H98" s="174"/>
      <c r="I98" s="174"/>
      <c r="J98" s="174"/>
      <c r="K98" s="174"/>
      <c r="L98" s="174"/>
      <c r="M98" s="174"/>
      <c r="N98" s="174"/>
      <c r="O98" s="109"/>
    </row>
    <row r="99" spans="2:15" x14ac:dyDescent="0.25">
      <c r="B99" s="129"/>
      <c r="C99" s="167"/>
      <c r="D99" s="168"/>
      <c r="E99" s="126">
        <f t="shared" si="10"/>
        <v>0</v>
      </c>
      <c r="F99" s="127" t="e">
        <f t="shared" si="11"/>
        <v>#DIV/0!</v>
      </c>
      <c r="G99" s="169"/>
      <c r="H99" s="174"/>
      <c r="I99" s="174"/>
      <c r="J99" s="174"/>
      <c r="K99" s="174"/>
      <c r="L99" s="174"/>
      <c r="M99" s="174"/>
      <c r="N99" s="174"/>
      <c r="O99" s="109"/>
    </row>
    <row r="100" spans="2:15" x14ac:dyDescent="0.25">
      <c r="B100" s="129"/>
      <c r="C100" s="167"/>
      <c r="D100" s="168"/>
      <c r="E100" s="126">
        <f t="shared" si="10"/>
        <v>0</v>
      </c>
      <c r="F100" s="127" t="e">
        <f t="shared" si="11"/>
        <v>#DIV/0!</v>
      </c>
      <c r="G100" s="169"/>
      <c r="H100" s="174"/>
      <c r="I100" s="174"/>
      <c r="J100" s="174"/>
      <c r="K100" s="174"/>
      <c r="L100" s="174"/>
      <c r="M100" s="174"/>
      <c r="N100" s="174"/>
      <c r="O100" s="109"/>
    </row>
    <row r="101" spans="2:15" x14ac:dyDescent="0.25">
      <c r="B101" s="129"/>
      <c r="C101" s="167"/>
      <c r="D101" s="168"/>
      <c r="E101" s="126">
        <f t="shared" si="10"/>
        <v>0</v>
      </c>
      <c r="F101" s="127" t="e">
        <f t="shared" si="11"/>
        <v>#DIV/0!</v>
      </c>
      <c r="G101" s="169"/>
      <c r="H101" s="174"/>
      <c r="I101" s="174"/>
      <c r="J101" s="174"/>
      <c r="K101" s="174"/>
      <c r="L101" s="174"/>
      <c r="M101" s="174"/>
      <c r="N101" s="174"/>
      <c r="O101" s="109"/>
    </row>
    <row r="102" spans="2:15" x14ac:dyDescent="0.25">
      <c r="B102" s="129"/>
      <c r="C102" s="167"/>
      <c r="D102" s="168"/>
      <c r="E102" s="126">
        <f t="shared" si="10"/>
        <v>0</v>
      </c>
      <c r="F102" s="127" t="e">
        <f t="shared" si="11"/>
        <v>#DIV/0!</v>
      </c>
      <c r="G102" s="169"/>
      <c r="H102" s="174"/>
      <c r="I102" s="174"/>
      <c r="J102" s="174"/>
      <c r="K102" s="174"/>
      <c r="L102" s="174"/>
      <c r="M102" s="174"/>
      <c r="N102" s="174"/>
      <c r="O102" s="109"/>
    </row>
    <row r="103" spans="2:15" x14ac:dyDescent="0.25">
      <c r="B103" s="129"/>
      <c r="C103" s="167"/>
      <c r="D103" s="168"/>
      <c r="E103" s="126">
        <f t="shared" si="10"/>
        <v>0</v>
      </c>
      <c r="F103" s="127" t="e">
        <f t="shared" si="11"/>
        <v>#DIV/0!</v>
      </c>
      <c r="G103" s="169"/>
      <c r="H103" s="174"/>
      <c r="I103" s="174"/>
      <c r="J103" s="174"/>
      <c r="K103" s="174"/>
      <c r="L103" s="174"/>
      <c r="M103" s="174"/>
      <c r="N103" s="174"/>
      <c r="O103" s="109"/>
    </row>
    <row r="104" spans="2:15" x14ac:dyDescent="0.25">
      <c r="B104" s="129"/>
      <c r="C104" s="122"/>
      <c r="D104" s="123"/>
      <c r="E104" s="124">
        <f t="shared" si="10"/>
        <v>0</v>
      </c>
      <c r="F104" s="125" t="e">
        <f t="shared" si="11"/>
        <v>#DIV/0!</v>
      </c>
      <c r="G104" s="124"/>
      <c r="H104" s="174"/>
      <c r="I104" s="174"/>
      <c r="J104" s="174"/>
      <c r="K104" s="174"/>
      <c r="L104" s="174"/>
      <c r="M104" s="174"/>
      <c r="N104" s="174"/>
      <c r="O104" s="109"/>
    </row>
    <row r="105" spans="2:15" x14ac:dyDescent="0.25">
      <c r="B105" s="129"/>
      <c r="C105" s="122"/>
      <c r="D105" s="123"/>
      <c r="E105" s="124">
        <f t="shared" si="10"/>
        <v>0</v>
      </c>
      <c r="F105" s="125" t="e">
        <f t="shared" si="11"/>
        <v>#DIV/0!</v>
      </c>
      <c r="G105" s="124"/>
      <c r="H105" s="174"/>
      <c r="I105" s="174"/>
      <c r="J105" s="174"/>
      <c r="K105" s="174"/>
      <c r="L105" s="174"/>
      <c r="M105" s="174"/>
      <c r="N105" s="174"/>
      <c r="O105" s="109"/>
    </row>
    <row r="106" spans="2:15" x14ac:dyDescent="0.25">
      <c r="B106" s="129"/>
      <c r="C106" s="122"/>
      <c r="D106" s="123"/>
      <c r="E106" s="124">
        <f t="shared" si="10"/>
        <v>0</v>
      </c>
      <c r="F106" s="125" t="e">
        <f t="shared" si="11"/>
        <v>#DIV/0!</v>
      </c>
      <c r="G106" s="124"/>
      <c r="H106" s="174"/>
      <c r="I106" s="174"/>
      <c r="J106" s="174"/>
      <c r="K106" s="174"/>
      <c r="L106" s="174"/>
      <c r="M106" s="174"/>
      <c r="N106" s="174"/>
      <c r="O106" s="109"/>
    </row>
    <row r="107" spans="2:15" x14ac:dyDescent="0.25">
      <c r="B107" s="129"/>
      <c r="C107" s="122"/>
      <c r="D107" s="123"/>
      <c r="E107" s="124">
        <f t="shared" si="10"/>
        <v>0</v>
      </c>
      <c r="F107" s="125" t="e">
        <f t="shared" si="11"/>
        <v>#DIV/0!</v>
      </c>
      <c r="G107" s="124"/>
      <c r="H107" s="174"/>
      <c r="I107" s="174"/>
      <c r="J107" s="174"/>
      <c r="K107" s="174"/>
      <c r="L107" s="174"/>
      <c r="M107" s="174"/>
      <c r="N107" s="174"/>
      <c r="O107" s="109"/>
    </row>
    <row r="108" spans="2:15" x14ac:dyDescent="0.25">
      <c r="B108" s="129"/>
      <c r="C108" s="122"/>
      <c r="D108" s="123"/>
      <c r="E108" s="124">
        <f t="shared" si="10"/>
        <v>0</v>
      </c>
      <c r="F108" s="125" t="e">
        <f t="shared" si="11"/>
        <v>#DIV/0!</v>
      </c>
      <c r="G108" s="124"/>
      <c r="H108" s="174"/>
      <c r="I108" s="174"/>
      <c r="J108" s="174"/>
      <c r="K108" s="174"/>
      <c r="L108" s="174"/>
      <c r="M108" s="174"/>
      <c r="N108" s="174"/>
      <c r="O108" s="109"/>
    </row>
    <row r="109" spans="2:15" x14ac:dyDescent="0.25">
      <c r="B109" s="129"/>
      <c r="C109" s="122"/>
      <c r="D109" s="123"/>
      <c r="E109" s="124">
        <f t="shared" si="10"/>
        <v>0</v>
      </c>
      <c r="F109" s="125" t="e">
        <f t="shared" si="11"/>
        <v>#DIV/0!</v>
      </c>
      <c r="G109" s="124"/>
      <c r="H109" s="174"/>
      <c r="I109" s="174"/>
      <c r="J109" s="174"/>
      <c r="K109" s="174"/>
      <c r="L109" s="174"/>
      <c r="M109" s="174"/>
      <c r="N109" s="174"/>
      <c r="O109" s="109"/>
    </row>
    <row r="110" spans="2:15" x14ac:dyDescent="0.25">
      <c r="B110" s="129"/>
      <c r="C110" s="234" t="s">
        <v>19</v>
      </c>
      <c r="D110" s="234"/>
      <c r="E110" s="120">
        <f t="shared" ref="E110" si="12">SUM(E90:E109)</f>
        <v>0</v>
      </c>
      <c r="F110" s="121" t="e">
        <f t="shared" si="11"/>
        <v>#DIV/0!</v>
      </c>
      <c r="G110" s="120">
        <f>SUM(G90:G109)</f>
        <v>0</v>
      </c>
      <c r="H110" s="174"/>
      <c r="I110" s="174"/>
      <c r="J110" s="174"/>
      <c r="K110" s="174"/>
      <c r="L110" s="174"/>
      <c r="M110" s="174"/>
      <c r="N110" s="174"/>
      <c r="O110" s="109"/>
    </row>
    <row r="111" spans="2:15" x14ac:dyDescent="0.25">
      <c r="B111" s="129"/>
      <c r="C111" s="161" t="s">
        <v>88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09"/>
    </row>
    <row r="112" spans="2:15" x14ac:dyDescent="0.25">
      <c r="B112" s="12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9"/>
    </row>
    <row r="113" spans="2:15" x14ac:dyDescent="0.25">
      <c r="B113" s="130"/>
      <c r="C113" s="131"/>
      <c r="D113" s="131"/>
      <c r="E113" s="132"/>
      <c r="F113" s="132"/>
      <c r="G113" s="132"/>
      <c r="H113" s="132"/>
      <c r="I113" s="132"/>
      <c r="J113" s="132"/>
      <c r="K113" s="131"/>
      <c r="L113" s="131"/>
      <c r="M113" s="131"/>
      <c r="N113" s="131"/>
      <c r="O113" s="133"/>
    </row>
  </sheetData>
  <sortState ref="C63:N65">
    <sortCondition descending="1" ref="L63:L65"/>
  </sortState>
  <mergeCells count="31">
    <mergeCell ref="C86:N86"/>
    <mergeCell ref="C64:E64"/>
    <mergeCell ref="C89:D89"/>
    <mergeCell ref="C110:D110"/>
    <mergeCell ref="C52:I52"/>
    <mergeCell ref="C59:N59"/>
    <mergeCell ref="C60:N61"/>
    <mergeCell ref="C62:N62"/>
    <mergeCell ref="F63:K63"/>
    <mergeCell ref="C85:D85"/>
    <mergeCell ref="C34:N34"/>
    <mergeCell ref="C35:N35"/>
    <mergeCell ref="C37:I37"/>
    <mergeCell ref="C38:I38"/>
    <mergeCell ref="C39:C40"/>
    <mergeCell ref="D39:F39"/>
    <mergeCell ref="G39:I39"/>
    <mergeCell ref="K39:M39"/>
    <mergeCell ref="M13:M14"/>
    <mergeCell ref="C26:D26"/>
    <mergeCell ref="C27:M27"/>
    <mergeCell ref="B1:O2"/>
    <mergeCell ref="C7:N7"/>
    <mergeCell ref="C8:N9"/>
    <mergeCell ref="C11:M11"/>
    <mergeCell ref="D12:L12"/>
    <mergeCell ref="C13:D14"/>
    <mergeCell ref="E13:F13"/>
    <mergeCell ref="G13:H13"/>
    <mergeCell ref="I13:J13"/>
    <mergeCell ref="K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2018-05-14T21:27:06Z</dcterms:modified>
</cp:coreProperties>
</file>